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\Desktop\"/>
    </mc:Choice>
  </mc:AlternateContent>
  <bookViews>
    <workbookView xWindow="480" yWindow="120" windowWidth="19320" windowHeight="12588"/>
  </bookViews>
  <sheets>
    <sheet name="Income" sheetId="1" r:id="rId1"/>
    <sheet name="Expenditure" sheetId="2" r:id="rId2"/>
    <sheet name="Bank" sheetId="3" r:id="rId3"/>
    <sheet name="Paypal" sheetId="4" r:id="rId4"/>
    <sheet name="Cash" sheetId="8" r:id="rId5"/>
    <sheet name="Summary of Accounts" sheetId="7" r:id="rId6"/>
  </sheets>
  <definedNames>
    <definedName name="_xlnm.Print_Area" localSheetId="0">Income!$A$1:$L$61</definedName>
    <definedName name="_xlnm.Print_Area" localSheetId="5">'Summary of Accounts'!$A$1:$I$108</definedName>
  </definedNames>
  <calcPr calcId="152511"/>
</workbook>
</file>

<file path=xl/calcChain.xml><?xml version="1.0" encoding="utf-8"?>
<calcChain xmlns="http://schemas.openxmlformats.org/spreadsheetml/2006/main">
  <c r="H34" i="7" l="1"/>
  <c r="H16" i="7"/>
  <c r="H38" i="7" s="1"/>
  <c r="C73" i="7" l="1"/>
  <c r="G83" i="7" l="1"/>
  <c r="C83" i="7"/>
  <c r="C85" i="7" s="1"/>
  <c r="E25" i="4"/>
  <c r="D52" i="1"/>
  <c r="C13" i="7"/>
  <c r="I60" i="1"/>
  <c r="D49" i="1"/>
  <c r="E32" i="2"/>
  <c r="E31" i="2"/>
  <c r="E42" i="2"/>
  <c r="E41" i="2"/>
  <c r="E40" i="2"/>
  <c r="E39" i="2"/>
  <c r="E38" i="2"/>
  <c r="E37" i="2"/>
  <c r="E36" i="2"/>
  <c r="E35" i="2"/>
  <c r="E34" i="2"/>
  <c r="E33" i="2"/>
  <c r="E30" i="2"/>
  <c r="E29" i="2"/>
  <c r="M44" i="2"/>
  <c r="C29" i="7" s="1"/>
  <c r="D50" i="1"/>
  <c r="D58" i="1"/>
  <c r="D57" i="1"/>
  <c r="D56" i="1"/>
  <c r="D55" i="1"/>
  <c r="D54" i="1"/>
  <c r="D53" i="1"/>
  <c r="D51" i="1"/>
  <c r="D48" i="1"/>
  <c r="D47" i="1"/>
  <c r="F23" i="4"/>
  <c r="E27" i="2"/>
  <c r="D43" i="1"/>
  <c r="D42" i="1"/>
  <c r="D41" i="1"/>
  <c r="D38" i="1"/>
  <c r="D46" i="1"/>
  <c r="F4" i="8"/>
  <c r="F5" i="8" s="1"/>
  <c r="F6" i="8" s="1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D52" i="7" s="1"/>
  <c r="D39" i="1"/>
  <c r="E24" i="2"/>
  <c r="E23" i="2"/>
  <c r="N44" i="2"/>
  <c r="C30" i="7" s="1"/>
  <c r="G73" i="7"/>
  <c r="J44" i="2"/>
  <c r="C25" i="7" s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7" i="1"/>
  <c r="D10" i="1"/>
  <c r="D9" i="1"/>
  <c r="D8" i="1"/>
  <c r="D6" i="1"/>
  <c r="D5" i="1"/>
  <c r="D4" i="1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11" i="1"/>
  <c r="O44" i="2"/>
  <c r="C27" i="7" s="1"/>
  <c r="J60" i="1"/>
  <c r="C14" i="7" s="1"/>
  <c r="K60" i="1" l="1"/>
  <c r="C31" i="7" s="1"/>
  <c r="G5" i="4" l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l="1"/>
  <c r="G25" i="4" s="1"/>
  <c r="G26" i="4" l="1"/>
  <c r="D51" i="7" s="1"/>
  <c r="F5" i="3"/>
  <c r="F44" i="2" l="1"/>
  <c r="C21" i="7" s="1"/>
  <c r="G44" i="2"/>
  <c r="C22" i="7" s="1"/>
  <c r="H44" i="2"/>
  <c r="C23" i="7" s="1"/>
  <c r="I44" i="2"/>
  <c r="C24" i="7" s="1"/>
  <c r="K44" i="2"/>
  <c r="C26" i="7" s="1"/>
  <c r="L44" i="2"/>
  <c r="C28" i="7" s="1"/>
  <c r="E44" i="2"/>
  <c r="A44" i="2" l="1"/>
  <c r="D34" i="7"/>
  <c r="H60" i="1"/>
  <c r="C11" i="7" s="1"/>
  <c r="E60" i="1"/>
  <c r="C9" i="7" s="1"/>
  <c r="F60" i="1"/>
  <c r="C10" i="7" s="1"/>
  <c r="G60" i="1"/>
  <c r="C12" i="7" s="1"/>
  <c r="D60" i="1"/>
  <c r="D16" i="7" l="1"/>
  <c r="D38" i="7" s="1"/>
  <c r="D40" i="7" s="1"/>
  <c r="D44" i="7" s="1"/>
  <c r="F6" i="3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l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l="1"/>
  <c r="F44" i="3" s="1"/>
  <c r="F45" i="3" s="1"/>
  <c r="F46" i="3" s="1"/>
  <c r="F47" i="3" s="1"/>
  <c r="F48" i="3" s="1"/>
  <c r="F49" i="3" s="1"/>
  <c r="F50" i="3" s="1"/>
  <c r="F51" i="3" l="1"/>
  <c r="F52" i="3" s="1"/>
  <c r="F53" i="3" s="1"/>
  <c r="F54" i="3" s="1"/>
  <c r="F55" i="3" l="1"/>
  <c r="F56" i="3" s="1"/>
  <c r="F57" i="3" s="1"/>
  <c r="F58" i="3" s="1"/>
  <c r="F59" i="3" s="1"/>
  <c r="F60" i="3" s="1"/>
  <c r="F61" i="3" s="1"/>
  <c r="F62" i="3" s="1"/>
  <c r="F63" i="3" s="1"/>
  <c r="F64" i="3" l="1"/>
  <c r="F65" i="3" s="1"/>
  <c r="F66" i="3" s="1"/>
  <c r="F67" i="3" s="1"/>
  <c r="D50" i="7" s="1"/>
  <c r="D53" i="7" s="1"/>
</calcChain>
</file>

<file path=xl/sharedStrings.xml><?xml version="1.0" encoding="utf-8"?>
<sst xmlns="http://schemas.openxmlformats.org/spreadsheetml/2006/main" count="305" uniqueCount="160">
  <si>
    <t>Date</t>
  </si>
  <si>
    <t>Description</t>
  </si>
  <si>
    <t>Total</t>
  </si>
  <si>
    <t>Subscriptions</t>
  </si>
  <si>
    <t>Fundraising</t>
  </si>
  <si>
    <t>Donations</t>
  </si>
  <si>
    <t>Mystery Plays bank account</t>
  </si>
  <si>
    <t>In</t>
  </si>
  <si>
    <t>Out</t>
  </si>
  <si>
    <t>Balance</t>
  </si>
  <si>
    <t>Opening balance</t>
  </si>
  <si>
    <t>Chq No</t>
  </si>
  <si>
    <t>Website</t>
  </si>
  <si>
    <t>Postage</t>
  </si>
  <si>
    <t>Stationery</t>
  </si>
  <si>
    <t>Refreshments</t>
  </si>
  <si>
    <t>Invoice no.</t>
  </si>
  <si>
    <t>June Tranmer</t>
  </si>
  <si>
    <t>Mystery Plays paypal account</t>
  </si>
  <si>
    <t>Charges</t>
  </si>
  <si>
    <t>Events</t>
  </si>
  <si>
    <t>Income</t>
  </si>
  <si>
    <t>Expenditure</t>
  </si>
  <si>
    <t>Payment type</t>
  </si>
  <si>
    <t>TOTAL</t>
  </si>
  <si>
    <t>Paypal fees</t>
  </si>
  <si>
    <t>less</t>
  </si>
  <si>
    <t>End Year Balance</t>
  </si>
  <si>
    <t>Comprising</t>
  </si>
  <si>
    <t>Co-op Account</t>
  </si>
  <si>
    <t>Paypal account</t>
  </si>
  <si>
    <t>Wagon Play</t>
  </si>
  <si>
    <t>bank</t>
  </si>
  <si>
    <t>subscriptions and donation</t>
  </si>
  <si>
    <t xml:space="preserve">subscriptions </t>
  </si>
  <si>
    <t>PayPal</t>
  </si>
  <si>
    <t>Nicholas Ansell</t>
  </si>
  <si>
    <t>subscription</t>
  </si>
  <si>
    <t>subs and donation</t>
  </si>
  <si>
    <t xml:space="preserve">subs </t>
  </si>
  <si>
    <t>subs</t>
  </si>
  <si>
    <t>subscriptions</t>
  </si>
  <si>
    <t>subscriptions (via Angie)</t>
  </si>
  <si>
    <t>subscription (via Angie)</t>
  </si>
  <si>
    <t>Adrian Widdowson</t>
  </si>
  <si>
    <t>Pauline Atkin</t>
  </si>
  <si>
    <t>Nick Jones</t>
  </si>
  <si>
    <t>Margaret Leonard</t>
  </si>
  <si>
    <t>Helen Kettleboro</t>
  </si>
  <si>
    <t>Carried forward from 2013/14</t>
  </si>
  <si>
    <t>TOTAL BALANCE</t>
  </si>
  <si>
    <t>Millard/Reilly subs</t>
  </si>
  <si>
    <t>S Barnard</t>
  </si>
  <si>
    <t>Hilary Bailey</t>
  </si>
  <si>
    <t>Ben Pugh</t>
  </si>
  <si>
    <t>400015 c/f from last year</t>
  </si>
  <si>
    <t>Ben Pugh subs</t>
  </si>
  <si>
    <t>reconciled</t>
  </si>
  <si>
    <t>Hilary Bailey subs</t>
  </si>
  <si>
    <t>Hilary Bailey donation</t>
  </si>
  <si>
    <t>Jonathan Brown</t>
  </si>
  <si>
    <t>fundraising for Wagon</t>
  </si>
  <si>
    <t>Elizabeth Wilson donation</t>
  </si>
  <si>
    <t>PayPal charges</t>
  </si>
  <si>
    <t>Louise Robinson</t>
  </si>
  <si>
    <t>subscriptions and donations</t>
  </si>
  <si>
    <t>Julie Rickaby</t>
  </si>
  <si>
    <t>Lindsay Ibbotson</t>
  </si>
  <si>
    <t>Hall hire for wagon rehearsal</t>
  </si>
  <si>
    <t>Public liability insurance</t>
  </si>
  <si>
    <t>Insurance</t>
  </si>
  <si>
    <t>Wagon props</t>
  </si>
  <si>
    <t>Wagon expenses</t>
  </si>
  <si>
    <t>set materials</t>
  </si>
  <si>
    <t>reimbursement for costume</t>
  </si>
  <si>
    <t>costume hire</t>
  </si>
  <si>
    <t>gifts for creative team</t>
  </si>
  <si>
    <t>hire of Green Room</t>
  </si>
  <si>
    <t>Sandra Rowan expenses</t>
  </si>
  <si>
    <t>Phil Turner expenses</t>
  </si>
  <si>
    <t>Gloucester conference expenses</t>
  </si>
  <si>
    <t>Chris Gajewicz expenses</t>
  </si>
  <si>
    <t>General Fundraising</t>
  </si>
  <si>
    <r>
      <t xml:space="preserve">Wagon Play </t>
    </r>
    <r>
      <rPr>
        <sz val="8"/>
        <color theme="1"/>
        <rFont val="Calibri"/>
        <family val="2"/>
        <scheme val="minor"/>
      </rPr>
      <t>(see below)</t>
    </r>
  </si>
  <si>
    <t>Car Boot sales</t>
  </si>
  <si>
    <t>Other sales</t>
  </si>
  <si>
    <t>Kickstarter</t>
  </si>
  <si>
    <t>From YMPST funds</t>
  </si>
  <si>
    <t>Room hire</t>
  </si>
  <si>
    <t>Costumes</t>
  </si>
  <si>
    <t>Set  &amp; Props</t>
  </si>
  <si>
    <t>Sundries</t>
  </si>
  <si>
    <r>
      <rPr>
        <b/>
        <sz val="11"/>
        <color theme="1"/>
        <rFont val="Calibri"/>
        <family val="2"/>
        <scheme val="minor"/>
      </rPr>
      <t>Wagon Play funding</t>
    </r>
    <r>
      <rPr>
        <sz val="11"/>
        <color theme="1"/>
        <rFont val="Calibri"/>
        <family val="2"/>
        <scheme val="minor"/>
      </rPr>
      <t xml:space="preserve"> (included in totals above)</t>
    </r>
  </si>
  <si>
    <t>T-shirts</t>
  </si>
  <si>
    <t>T shirts and expenses</t>
  </si>
  <si>
    <t>Misc</t>
  </si>
  <si>
    <t>Miscellaneous</t>
  </si>
  <si>
    <t>General Donations</t>
  </si>
  <si>
    <t>subscriptions &amp; donation</t>
  </si>
  <si>
    <t>subscriptions &amp; fundraising</t>
  </si>
  <si>
    <t>St Crux deposit</t>
  </si>
  <si>
    <t>Sheelagh Loftus refreshments for AGM</t>
  </si>
  <si>
    <t>Bedern Hall hire for xmas party</t>
  </si>
  <si>
    <t>Angie Millard expenses for xmas party</t>
  </si>
  <si>
    <t>Mystery Plays petty cash</t>
  </si>
  <si>
    <t>Petty cash</t>
  </si>
  <si>
    <t>cash</t>
  </si>
  <si>
    <t>Christmas Party</t>
  </si>
  <si>
    <t>Deposit for Bad Bargain Band</t>
  </si>
  <si>
    <t>Quarterly membership expenses (Sept to Dec)</t>
  </si>
  <si>
    <t>Membership expenses</t>
  </si>
  <si>
    <t>From Paypal account</t>
  </si>
  <si>
    <t>Paypal</t>
  </si>
  <si>
    <t>Beryl Nairn</t>
  </si>
  <si>
    <t>Julie Speedie</t>
  </si>
  <si>
    <t>Christopher Boott</t>
  </si>
  <si>
    <t>Refund of Helen Kettleboro's membership (not due)</t>
  </si>
  <si>
    <t>Helen kettleboro</t>
  </si>
  <si>
    <t>Refund to Helen kettleborough</t>
  </si>
  <si>
    <t>Transfer to Co-op Account</t>
  </si>
  <si>
    <t>Parial refund of Helen K fee</t>
  </si>
  <si>
    <t>Transfer to bank</t>
  </si>
  <si>
    <t>From cash</t>
  </si>
  <si>
    <t>St Crux takings</t>
  </si>
  <si>
    <t>St Crux</t>
  </si>
  <si>
    <t>from cash</t>
  </si>
  <si>
    <t>Sale of St Crux cakes</t>
  </si>
  <si>
    <t>sale of St Crux cakes</t>
  </si>
  <si>
    <t>Gary Bateson for banners</t>
  </si>
  <si>
    <t>Steve Barker St Crux catering</t>
  </si>
  <si>
    <t>Gary Bateson St Crux catering</t>
  </si>
  <si>
    <t>York Festival Trust for DVD</t>
  </si>
  <si>
    <t>Stamps</t>
  </si>
  <si>
    <t>stamps</t>
  </si>
  <si>
    <t>subs and Ceidlih tickets</t>
  </si>
  <si>
    <t>St Crux float</t>
  </si>
  <si>
    <t>ATM withdrawal</t>
  </si>
  <si>
    <t>bank a/c interest</t>
  </si>
  <si>
    <t>interest</t>
  </si>
  <si>
    <t>Bank interest</t>
  </si>
  <si>
    <t>Interest</t>
  </si>
  <si>
    <t>plus unpresented cheque</t>
  </si>
  <si>
    <t>Ceilidh ticket</t>
  </si>
  <si>
    <t>Isobel Carrick Ceilidh ticket</t>
  </si>
  <si>
    <r>
      <rPr>
        <b/>
        <sz val="11"/>
        <color theme="1"/>
        <rFont val="Calibri"/>
        <family val="2"/>
        <scheme val="minor"/>
      </rPr>
      <t>St Crux funding</t>
    </r>
    <r>
      <rPr>
        <sz val="11"/>
        <color theme="1"/>
        <rFont val="Calibri"/>
        <family val="2"/>
        <scheme val="minor"/>
      </rPr>
      <t xml:space="preserve"> (included in totals above)</t>
    </r>
  </si>
  <si>
    <t>Cafe</t>
  </si>
  <si>
    <t>Books &amp; CDs</t>
  </si>
  <si>
    <t>Bric-a-brac</t>
  </si>
  <si>
    <t>Cake sales</t>
  </si>
  <si>
    <t>Hire of St Crux</t>
  </si>
  <si>
    <t>Catering</t>
  </si>
  <si>
    <t>Surplus to YMPST funds</t>
  </si>
  <si>
    <t>2014/15</t>
  </si>
  <si>
    <t>2013/14</t>
  </si>
  <si>
    <t>Bank charges</t>
  </si>
  <si>
    <t>Signed on behalf of York Mystery Plays Supporters Trust</t>
  </si>
  <si>
    <t>P Turner</t>
  </si>
  <si>
    <t>Treasurer</t>
  </si>
  <si>
    <t>13th May 2015</t>
  </si>
  <si>
    <t>York Mystery Plays Supporters Trust Audited Summary of Accounts: 1 April 2014 to 31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</si>
</sst>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Wingdings"/>
      <charset val="2"/>
    </font>
    <font>
      <i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2">
    <xf numFmtId="0" fontId="0" fillId="0" borderId="0" xfId="0"/>
    <xf numFmtId="14" fontId="0" fillId="0" borderId="0" xfId="0" applyNumberFormat="1"/>
    <xf numFmtId="165" fontId="0" fillId="0" borderId="0" xfId="1" applyFont="1"/>
    <xf numFmtId="165" fontId="0" fillId="0" borderId="1" xfId="1" applyFont="1" applyBorder="1"/>
    <xf numFmtId="165" fontId="0" fillId="0" borderId="0" xfId="0" applyNumberFormat="1"/>
    <xf numFmtId="0" fontId="2" fillId="0" borderId="0" xfId="0" applyFont="1"/>
    <xf numFmtId="16" fontId="0" fillId="0" borderId="0" xfId="0" applyNumberFormat="1"/>
    <xf numFmtId="0" fontId="3" fillId="0" borderId="0" xfId="0" applyFont="1"/>
    <xf numFmtId="0" fontId="0" fillId="0" borderId="0" xfId="0" quotePrefix="1"/>
    <xf numFmtId="165" fontId="2" fillId="0" borderId="0" xfId="1" applyFont="1"/>
    <xf numFmtId="0" fontId="0" fillId="0" borderId="0" xfId="0" quotePrefix="1" applyAlignment="1">
      <alignment horizontal="right"/>
    </xf>
    <xf numFmtId="166" fontId="0" fillId="0" borderId="0" xfId="1" applyNumberFormat="1" applyFont="1"/>
    <xf numFmtId="166" fontId="0" fillId="0" borderId="0" xfId="0" applyNumberFormat="1"/>
    <xf numFmtId="166" fontId="0" fillId="0" borderId="1" xfId="1" applyNumberFormat="1" applyFont="1" applyBorder="1"/>
    <xf numFmtId="0" fontId="0" fillId="0" borderId="0" xfId="0" applyAlignment="1">
      <alignment horizontal="left"/>
    </xf>
    <xf numFmtId="166" fontId="2" fillId="0" borderId="0" xfId="1" applyNumberFormat="1" applyFont="1"/>
    <xf numFmtId="166" fontId="3" fillId="0" borderId="0" xfId="1" applyNumberFormat="1" applyFont="1"/>
    <xf numFmtId="166" fontId="3" fillId="0" borderId="0" xfId="0" applyNumberFormat="1" applyFont="1"/>
    <xf numFmtId="166" fontId="2" fillId="0" borderId="0" xfId="0" applyNumberFormat="1" applyFont="1"/>
    <xf numFmtId="0" fontId="4" fillId="0" borderId="0" xfId="0" applyFont="1"/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quotePrefix="1" applyFont="1"/>
    <xf numFmtId="0" fontId="7" fillId="0" borderId="0" xfId="0" applyFont="1"/>
    <xf numFmtId="0" fontId="8" fillId="0" borderId="0" xfId="0" applyFont="1"/>
    <xf numFmtId="164" fontId="0" fillId="0" borderId="0" xfId="0" applyNumberFormat="1"/>
    <xf numFmtId="164" fontId="2" fillId="0" borderId="0" xfId="0" applyNumberFormat="1" applyFont="1"/>
    <xf numFmtId="165" fontId="0" fillId="0" borderId="0" xfId="1" applyFont="1" applyAlignment="1">
      <alignment horizontal="center"/>
    </xf>
    <xf numFmtId="164" fontId="2" fillId="0" borderId="2" xfId="0" applyNumberFormat="1" applyFont="1" applyBorder="1"/>
    <xf numFmtId="165" fontId="5" fillId="0" borderId="0" xfId="1" applyFont="1"/>
    <xf numFmtId="0" fontId="0" fillId="0" borderId="0" xfId="0" applyAlignment="1">
      <alignment wrapText="1"/>
    </xf>
    <xf numFmtId="164" fontId="0" fillId="0" borderId="0" xfId="0" applyNumberFormat="1" applyBorder="1"/>
    <xf numFmtId="166" fontId="5" fillId="0" borderId="0" xfId="1" applyNumberFormat="1" applyFont="1"/>
    <xf numFmtId="166" fontId="5" fillId="0" borderId="0" xfId="0" applyNumberFormat="1" applyFont="1"/>
    <xf numFmtId="165" fontId="0" fillId="0" borderId="3" xfId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0" xfId="0" applyAlignment="1"/>
    <xf numFmtId="0" fontId="2" fillId="0" borderId="0" xfId="0" applyFont="1" applyAlignment="1"/>
    <xf numFmtId="164" fontId="2" fillId="0" borderId="2" xfId="0" applyNumberFormat="1" applyFont="1" applyBorder="1" applyAlignment="1">
      <alignment wrapText="1"/>
    </xf>
    <xf numFmtId="166" fontId="3" fillId="0" borderId="0" xfId="1" applyNumberFormat="1" applyFont="1" applyAlignment="1">
      <alignment horizontal="center"/>
    </xf>
    <xf numFmtId="166" fontId="0" fillId="0" borderId="0" xfId="1" applyNumberFormat="1" applyFont="1" applyBorder="1"/>
    <xf numFmtId="165" fontId="0" fillId="0" borderId="2" xfId="1" applyFont="1" applyBorder="1"/>
    <xf numFmtId="164" fontId="0" fillId="0" borderId="2" xfId="0" applyNumberFormat="1" applyBorder="1"/>
    <xf numFmtId="166" fontId="0" fillId="0" borderId="3" xfId="1" applyNumberFormat="1" applyFont="1" applyBorder="1"/>
    <xf numFmtId="165" fontId="0" fillId="0" borderId="0" xfId="1" applyFont="1" applyBorder="1"/>
    <xf numFmtId="0" fontId="0" fillId="0" borderId="0" xfId="0" applyAlignment="1">
      <alignment wrapText="1"/>
    </xf>
    <xf numFmtId="165" fontId="6" fillId="0" borderId="0" xfId="1" applyFont="1"/>
    <xf numFmtId="14" fontId="6" fillId="0" borderId="0" xfId="0" applyNumberFormat="1" applyFont="1"/>
    <xf numFmtId="14" fontId="5" fillId="0" borderId="0" xfId="0" applyNumberFormat="1" applyFont="1"/>
    <xf numFmtId="165" fontId="0" fillId="0" borderId="4" xfId="1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indent="5"/>
    </xf>
    <xf numFmtId="0" fontId="12" fillId="0" borderId="0" xfId="0" applyFont="1" applyAlignment="1">
      <alignment horizontal="left" indent="10"/>
    </xf>
    <xf numFmtId="0" fontId="11" fillId="0" borderId="0" xfId="0" applyFont="1" applyAlignment="1">
      <alignment horizontal="left" indent="5"/>
    </xf>
    <xf numFmtId="164" fontId="13" fillId="0" borderId="0" xfId="0" applyNumberFormat="1" applyFont="1"/>
    <xf numFmtId="0" fontId="0" fillId="0" borderId="0" xfId="0" applyBorder="1"/>
    <xf numFmtId="164" fontId="14" fillId="0" borderId="2" xfId="0" applyNumberFormat="1" applyFont="1" applyBorder="1"/>
    <xf numFmtId="0" fontId="0" fillId="0" borderId="0" xfId="0" applyAlignment="1">
      <alignment horizontal="left" indent="5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86</xdr:row>
      <xdr:rowOff>0</xdr:rowOff>
    </xdr:from>
    <xdr:ext cx="5457825" cy="3829050"/>
    <xdr:sp macro="" textlink="">
      <xdr:nvSpPr>
        <xdr:cNvPr id="3" name="TextBox 2"/>
        <xdr:cNvSpPr txBox="1"/>
      </xdr:nvSpPr>
      <xdr:spPr>
        <a:xfrm>
          <a:off x="0" y="14687550"/>
          <a:ext cx="5457825" cy="3829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fontAlgn="b"/>
          <a:endParaRPr lang="en-GB" sz="1100"/>
        </a:p>
      </xdr:txBody>
    </xdr:sp>
    <xdr:clientData/>
  </xdr:oneCellAnchor>
  <xdr:twoCellAnchor>
    <xdr:from>
      <xdr:col>0</xdr:col>
      <xdr:colOff>0</xdr:colOff>
      <xdr:row>88</xdr:row>
      <xdr:rowOff>9525</xdr:rowOff>
    </xdr:from>
    <xdr:to>
      <xdr:col>8</xdr:col>
      <xdr:colOff>57150</xdr:colOff>
      <xdr:row>107</xdr:row>
      <xdr:rowOff>1</xdr:rowOff>
    </xdr:to>
    <xdr:sp macro="" textlink="">
      <xdr:nvSpPr>
        <xdr:cNvPr id="4" name="TextBox 3"/>
        <xdr:cNvSpPr txBox="1"/>
      </xdr:nvSpPr>
      <xdr:spPr>
        <a:xfrm>
          <a:off x="0" y="16240125"/>
          <a:ext cx="6067425" cy="3609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/>
            <a:t>Independent Examiner's Statement</a:t>
          </a:r>
        </a:p>
        <a:p>
          <a:endParaRPr lang="en-GB" sz="1100" b="1"/>
        </a:p>
        <a:p>
          <a:r>
            <a:rPr lang="en-GB" sz="1100" b="0"/>
            <a:t>My</a:t>
          </a:r>
          <a:r>
            <a:rPr lang="en-GB" sz="1100" b="0" baseline="0"/>
            <a:t> examination was carried out in accordance with the General Directions given by the Charity Commissioners.</a:t>
          </a:r>
        </a:p>
        <a:p>
          <a:r>
            <a:rPr lang="en-GB" sz="1100" b="0" baseline="0"/>
            <a:t>In connection with my examination, no matter has come to my attention:</a:t>
          </a:r>
        </a:p>
        <a:p>
          <a:pPr lvl="1">
            <a:buFont typeface="Wingdings" pitchFamily="2" charset="2"/>
            <a:buChar char="§"/>
          </a:pPr>
          <a:r>
            <a:rPr lang="en-GB" sz="1100" b="0" baseline="0"/>
            <a:t>   Which gives me reasonable cause to believe that in any material respect the requirements:</a:t>
          </a:r>
        </a:p>
        <a:p>
          <a:pPr lvl="2">
            <a:buFont typeface="Wingdings" pitchFamily="2" charset="2"/>
            <a:buChar char="§"/>
          </a:pPr>
          <a:r>
            <a:rPr lang="en-GB" sz="1100" b="0" baseline="0"/>
            <a:t>  to keep accounting records in accordance with Section 41 of the Act, and</a:t>
          </a:r>
        </a:p>
        <a:p>
          <a:pPr lvl="2">
            <a:buFont typeface="Wingdings" pitchFamily="2" charset="2"/>
            <a:buChar char="§"/>
          </a:pPr>
          <a:r>
            <a:rPr lang="en-GB" sz="1100" b="0" baseline="0"/>
            <a:t>  to prepare accounts which accord with the accounting records and to comply with the accounting requirements of the Act</a:t>
          </a:r>
        </a:p>
        <a:p>
          <a:pPr lvl="1">
            <a:buFontTx/>
            <a:buNone/>
          </a:pPr>
          <a:r>
            <a:rPr lang="en-GB" sz="1100" b="0" baseline="0"/>
            <a:t>have not been met;</a:t>
          </a:r>
        </a:p>
        <a:p>
          <a:pPr lvl="0">
            <a:buFontTx/>
            <a:buNone/>
          </a:pPr>
          <a:r>
            <a:rPr lang="en-GB" sz="1100" b="0" baseline="0"/>
            <a:t>or</a:t>
          </a:r>
        </a:p>
        <a:p>
          <a:pPr lvl="1">
            <a:buFont typeface="Wingdings" pitchFamily="2" charset="2"/>
            <a:buChar char="§"/>
          </a:pPr>
          <a:r>
            <a:rPr lang="en-GB" sz="1100" b="0" baseline="0"/>
            <a:t>  To which in my opinion, attention should be drawn in order to enable a proper understanding of the accounts to be reached.</a:t>
          </a:r>
        </a:p>
        <a:p>
          <a:pPr lvl="0">
            <a:buFont typeface="Arial" pitchFamily="34" charset="0"/>
            <a:buChar char="•"/>
          </a:pPr>
          <a:endParaRPr lang="en-GB" sz="1100" b="0" baseline="0"/>
        </a:p>
        <a:p>
          <a:pPr lvl="0"/>
          <a:r>
            <a:rPr lang="en-GB" sz="1100" b="0" baseline="0"/>
            <a:t>Signed</a:t>
          </a:r>
        </a:p>
        <a:p>
          <a:pPr lvl="0"/>
          <a:endParaRPr lang="en-GB" sz="1100" b="0" baseline="0"/>
        </a:p>
        <a:p>
          <a:pPr lvl="0"/>
          <a:endParaRPr lang="en-GB" sz="1100" b="0" baseline="0"/>
        </a:p>
        <a:p>
          <a:pPr lvl="0"/>
          <a:r>
            <a:rPr lang="en-GB" sz="1100" b="0" baseline="0"/>
            <a:t>Bernard Lyne				18th June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view="pageBreakPreview" zoomScale="60" zoomScaleNormal="100" workbookViewId="0">
      <pane ySplit="3" topLeftCell="A20" activePane="bottomLeft" state="frozen"/>
      <selection pane="bottomLeft" activeCell="D60" sqref="D60"/>
    </sheetView>
  </sheetViews>
  <sheetFormatPr defaultRowHeight="14.4" x14ac:dyDescent="0.3"/>
  <cols>
    <col min="1" max="1" width="12" bestFit="1" customWidth="1"/>
    <col min="2" max="2" width="13.44140625" bestFit="1" customWidth="1"/>
    <col min="3" max="3" width="26.33203125" bestFit="1" customWidth="1"/>
    <col min="4" max="4" width="10.6640625" style="2" bestFit="1" customWidth="1"/>
    <col min="5" max="5" width="13.109375" style="2" bestFit="1" customWidth="1"/>
    <col min="6" max="6" width="11.5546875" style="2" bestFit="1" customWidth="1"/>
    <col min="7" max="7" width="9.44140625" style="2" bestFit="1" customWidth="1"/>
    <col min="8" max="8" width="8.44140625" style="11" bestFit="1" customWidth="1"/>
    <col min="9" max="9" width="8.33203125" style="11" customWidth="1"/>
    <col min="10" max="10" width="12.88671875" style="2" bestFit="1" customWidth="1"/>
    <col min="11" max="11" width="9.44140625" style="2" bestFit="1" customWidth="1"/>
    <col min="12" max="13" width="9.109375" style="2"/>
  </cols>
  <sheetData>
    <row r="1" spans="1:11" x14ac:dyDescent="0.3">
      <c r="A1" s="19" t="s">
        <v>21</v>
      </c>
      <c r="B1" s="5"/>
    </row>
    <row r="2" spans="1:11" x14ac:dyDescent="0.3">
      <c r="D2" s="31" t="s">
        <v>2</v>
      </c>
      <c r="E2" s="31" t="s">
        <v>3</v>
      </c>
      <c r="F2" s="31" t="s">
        <v>4</v>
      </c>
      <c r="G2" s="31" t="s">
        <v>5</v>
      </c>
      <c r="H2" s="31" t="s">
        <v>20</v>
      </c>
      <c r="I2" s="31" t="s">
        <v>140</v>
      </c>
      <c r="J2" s="2" t="s">
        <v>31</v>
      </c>
      <c r="K2" s="31" t="s">
        <v>26</v>
      </c>
    </row>
    <row r="3" spans="1:11" x14ac:dyDescent="0.3">
      <c r="A3" t="s">
        <v>0</v>
      </c>
      <c r="B3" t="s">
        <v>23</v>
      </c>
      <c r="C3" t="s">
        <v>1</v>
      </c>
      <c r="K3" s="31" t="s">
        <v>63</v>
      </c>
    </row>
    <row r="4" spans="1:11" x14ac:dyDescent="0.3">
      <c r="A4" s="1">
        <v>41730</v>
      </c>
      <c r="B4" s="20" t="s">
        <v>32</v>
      </c>
      <c r="C4" t="s">
        <v>33</v>
      </c>
      <c r="D4" s="2">
        <f t="shared" ref="D4:D10" si="0">(E4+G4+H4+J4)-K4</f>
        <v>76</v>
      </c>
      <c r="E4" s="2">
        <v>75</v>
      </c>
      <c r="G4" s="2">
        <v>1</v>
      </c>
      <c r="H4" s="2"/>
      <c r="I4" s="2"/>
    </row>
    <row r="5" spans="1:11" x14ac:dyDescent="0.3">
      <c r="A5" s="1">
        <v>41736</v>
      </c>
      <c r="B5" s="21" t="s">
        <v>32</v>
      </c>
      <c r="C5" t="s">
        <v>17</v>
      </c>
      <c r="D5" s="2">
        <f t="shared" si="0"/>
        <v>15</v>
      </c>
      <c r="E5" s="2">
        <v>15</v>
      </c>
      <c r="H5" s="2"/>
      <c r="I5" s="2"/>
    </row>
    <row r="6" spans="1:11" x14ac:dyDescent="0.3">
      <c r="A6" s="1">
        <v>41737</v>
      </c>
      <c r="B6" s="21" t="s">
        <v>32</v>
      </c>
      <c r="C6" t="s">
        <v>34</v>
      </c>
      <c r="D6" s="2">
        <f t="shared" si="0"/>
        <v>65</v>
      </c>
      <c r="E6" s="2">
        <v>65</v>
      </c>
      <c r="H6" s="2"/>
      <c r="I6" s="2"/>
    </row>
    <row r="7" spans="1:11" x14ac:dyDescent="0.3">
      <c r="A7" s="1"/>
      <c r="B7" s="21" t="s">
        <v>35</v>
      </c>
      <c r="C7" t="s">
        <v>36</v>
      </c>
      <c r="D7" s="2">
        <f t="shared" si="0"/>
        <v>9.4600000000000009</v>
      </c>
      <c r="E7" s="2">
        <v>10</v>
      </c>
      <c r="H7" s="2"/>
      <c r="I7" s="2"/>
      <c r="K7" s="36">
        <v>0.54</v>
      </c>
    </row>
    <row r="8" spans="1:11" x14ac:dyDescent="0.3">
      <c r="A8" s="1">
        <v>41739</v>
      </c>
      <c r="B8" s="21" t="s">
        <v>32</v>
      </c>
      <c r="C8" t="s">
        <v>37</v>
      </c>
      <c r="D8" s="2">
        <f t="shared" si="0"/>
        <v>20</v>
      </c>
      <c r="E8" s="2">
        <v>20</v>
      </c>
      <c r="H8" s="2"/>
      <c r="I8" s="2"/>
    </row>
    <row r="9" spans="1:11" x14ac:dyDescent="0.3">
      <c r="A9" s="1">
        <v>41751</v>
      </c>
      <c r="B9" s="21" t="s">
        <v>32</v>
      </c>
      <c r="C9" t="s">
        <v>42</v>
      </c>
      <c r="D9" s="2">
        <f t="shared" si="0"/>
        <v>35</v>
      </c>
      <c r="E9" s="2">
        <v>35</v>
      </c>
      <c r="H9" s="2"/>
      <c r="I9" s="2"/>
    </row>
    <row r="10" spans="1:11" x14ac:dyDescent="0.3">
      <c r="A10" s="1">
        <v>41752</v>
      </c>
      <c r="B10" s="21" t="s">
        <v>32</v>
      </c>
      <c r="C10" t="s">
        <v>43</v>
      </c>
      <c r="D10" s="2">
        <f t="shared" si="0"/>
        <v>10</v>
      </c>
      <c r="E10" s="2">
        <v>10</v>
      </c>
      <c r="H10" s="2"/>
      <c r="I10" s="2"/>
    </row>
    <row r="11" spans="1:11" x14ac:dyDescent="0.3">
      <c r="A11" s="1">
        <v>41753</v>
      </c>
      <c r="B11" s="21" t="s">
        <v>35</v>
      </c>
      <c r="C11" t="s">
        <v>44</v>
      </c>
      <c r="D11" s="2">
        <f>E11-K11</f>
        <v>14.29</v>
      </c>
      <c r="E11" s="2">
        <v>15</v>
      </c>
      <c r="H11" s="2"/>
      <c r="I11" s="2"/>
      <c r="K11" s="37">
        <v>0.71</v>
      </c>
    </row>
    <row r="12" spans="1:11" x14ac:dyDescent="0.3">
      <c r="A12" s="1">
        <v>41754</v>
      </c>
      <c r="B12" s="21" t="s">
        <v>32</v>
      </c>
      <c r="C12" t="s">
        <v>41</v>
      </c>
      <c r="D12" s="2">
        <f t="shared" ref="D12:D38" si="1">(E12+G12+H12+J12)-K12</f>
        <v>80</v>
      </c>
      <c r="E12" s="2">
        <v>80</v>
      </c>
      <c r="H12" s="2"/>
      <c r="I12" s="2"/>
    </row>
    <row r="13" spans="1:11" x14ac:dyDescent="0.3">
      <c r="A13" s="1"/>
      <c r="B13" s="21" t="s">
        <v>35</v>
      </c>
      <c r="C13" t="s">
        <v>45</v>
      </c>
      <c r="D13" s="2">
        <f t="shared" si="1"/>
        <v>9.4600000000000009</v>
      </c>
      <c r="E13" s="2">
        <v>10</v>
      </c>
      <c r="H13" s="2"/>
      <c r="I13" s="2"/>
      <c r="K13" s="37">
        <v>0.54</v>
      </c>
    </row>
    <row r="14" spans="1:11" x14ac:dyDescent="0.3">
      <c r="A14" s="1">
        <v>41756</v>
      </c>
      <c r="B14" s="21" t="s">
        <v>35</v>
      </c>
      <c r="C14" t="s">
        <v>46</v>
      </c>
      <c r="D14" s="2">
        <f t="shared" si="1"/>
        <v>14.29</v>
      </c>
      <c r="E14" s="2">
        <v>15</v>
      </c>
      <c r="H14" s="2"/>
      <c r="I14" s="2"/>
      <c r="K14" s="36">
        <v>0.71</v>
      </c>
    </row>
    <row r="15" spans="1:11" x14ac:dyDescent="0.3">
      <c r="A15" s="1"/>
      <c r="B15" s="21" t="s">
        <v>35</v>
      </c>
      <c r="C15" t="s">
        <v>47</v>
      </c>
      <c r="D15" s="2">
        <f t="shared" si="1"/>
        <v>19.12</v>
      </c>
      <c r="E15" s="2">
        <v>20</v>
      </c>
      <c r="H15" s="2"/>
      <c r="I15" s="2"/>
      <c r="K15" s="36">
        <v>0.88</v>
      </c>
    </row>
    <row r="16" spans="1:11" x14ac:dyDescent="0.3">
      <c r="A16" s="1">
        <v>41757</v>
      </c>
      <c r="B16" s="21" t="s">
        <v>35</v>
      </c>
      <c r="C16" t="s">
        <v>48</v>
      </c>
      <c r="D16" s="2">
        <f t="shared" si="1"/>
        <v>9.4600000000000009</v>
      </c>
      <c r="E16" s="2">
        <v>10</v>
      </c>
      <c r="H16" s="2"/>
      <c r="I16" s="2"/>
      <c r="K16" s="36">
        <v>0.54</v>
      </c>
    </row>
    <row r="17" spans="1:11" x14ac:dyDescent="0.3">
      <c r="A17" s="1">
        <v>41765</v>
      </c>
      <c r="B17" s="21" t="s">
        <v>32</v>
      </c>
      <c r="C17" t="s">
        <v>41</v>
      </c>
      <c r="D17" s="2">
        <f t="shared" si="1"/>
        <v>50</v>
      </c>
      <c r="E17" s="2">
        <v>50</v>
      </c>
      <c r="H17" s="2"/>
      <c r="I17" s="2"/>
    </row>
    <row r="18" spans="1:11" x14ac:dyDescent="0.3">
      <c r="A18" s="1">
        <v>41774</v>
      </c>
      <c r="B18" s="21" t="s">
        <v>32</v>
      </c>
      <c r="C18" t="s">
        <v>43</v>
      </c>
      <c r="D18" s="2">
        <f t="shared" si="1"/>
        <v>20</v>
      </c>
      <c r="E18" s="2">
        <v>20</v>
      </c>
      <c r="H18" s="2"/>
      <c r="I18" s="2"/>
    </row>
    <row r="19" spans="1:11" x14ac:dyDescent="0.3">
      <c r="A19" s="1">
        <v>41779</v>
      </c>
      <c r="B19" s="21" t="s">
        <v>32</v>
      </c>
      <c r="C19" t="s">
        <v>41</v>
      </c>
      <c r="D19" s="2">
        <f t="shared" si="1"/>
        <v>45</v>
      </c>
      <c r="E19" s="2">
        <v>45</v>
      </c>
      <c r="H19" s="2"/>
      <c r="I19" s="2"/>
    </row>
    <row r="20" spans="1:11" x14ac:dyDescent="0.3">
      <c r="A20" s="1"/>
      <c r="B20" s="21" t="s">
        <v>35</v>
      </c>
      <c r="C20" t="s">
        <v>52</v>
      </c>
      <c r="D20" s="2">
        <f t="shared" si="1"/>
        <v>14.29</v>
      </c>
      <c r="E20" s="2">
        <v>15</v>
      </c>
      <c r="H20" s="2"/>
      <c r="I20" s="2"/>
      <c r="K20" s="36">
        <v>0.71</v>
      </c>
    </row>
    <row r="21" spans="1:11" x14ac:dyDescent="0.3">
      <c r="A21" s="1">
        <v>41783</v>
      </c>
      <c r="B21" s="21" t="s">
        <v>35</v>
      </c>
      <c r="C21" t="s">
        <v>53</v>
      </c>
      <c r="D21" s="2">
        <f t="shared" si="1"/>
        <v>14.29</v>
      </c>
      <c r="E21" s="2">
        <v>15</v>
      </c>
      <c r="H21" s="2"/>
      <c r="I21" s="2"/>
      <c r="K21" s="36">
        <v>0.71</v>
      </c>
    </row>
    <row r="22" spans="1:11" x14ac:dyDescent="0.3">
      <c r="A22" s="1"/>
      <c r="B22" s="21" t="s">
        <v>35</v>
      </c>
      <c r="C22" t="s">
        <v>53</v>
      </c>
      <c r="D22" s="2">
        <f t="shared" si="1"/>
        <v>19.12</v>
      </c>
      <c r="H22" s="2"/>
      <c r="I22" s="2"/>
      <c r="J22" s="2">
        <v>20</v>
      </c>
      <c r="K22" s="36">
        <v>0.88</v>
      </c>
    </row>
    <row r="23" spans="1:11" x14ac:dyDescent="0.3">
      <c r="A23" s="1">
        <v>41789</v>
      </c>
      <c r="B23" s="21" t="s">
        <v>32</v>
      </c>
      <c r="C23" t="s">
        <v>54</v>
      </c>
      <c r="D23" s="2">
        <f t="shared" si="1"/>
        <v>15</v>
      </c>
      <c r="E23" s="2">
        <v>15</v>
      </c>
      <c r="H23" s="2"/>
      <c r="I23" s="2"/>
    </row>
    <row r="24" spans="1:11" x14ac:dyDescent="0.3">
      <c r="A24" s="1">
        <v>41793</v>
      </c>
      <c r="B24" s="21" t="s">
        <v>35</v>
      </c>
      <c r="C24" t="s">
        <v>60</v>
      </c>
      <c r="D24" s="2">
        <f t="shared" si="1"/>
        <v>19.12</v>
      </c>
      <c r="E24" s="2">
        <v>20</v>
      </c>
      <c r="H24" s="2"/>
      <c r="I24" s="2"/>
      <c r="K24" s="36">
        <v>0.88</v>
      </c>
    </row>
    <row r="25" spans="1:11" x14ac:dyDescent="0.3">
      <c r="A25" s="1"/>
      <c r="B25" s="21" t="s">
        <v>32</v>
      </c>
      <c r="C25" t="s">
        <v>61</v>
      </c>
      <c r="D25" s="2">
        <f t="shared" si="1"/>
        <v>97.36</v>
      </c>
      <c r="H25" s="2"/>
      <c r="I25" s="2"/>
      <c r="J25" s="2">
        <v>97.36</v>
      </c>
    </row>
    <row r="26" spans="1:11" x14ac:dyDescent="0.3">
      <c r="A26" s="1"/>
      <c r="B26" s="21" t="s">
        <v>32</v>
      </c>
      <c r="C26" t="s">
        <v>41</v>
      </c>
      <c r="D26" s="2">
        <f t="shared" si="1"/>
        <v>105</v>
      </c>
      <c r="E26" s="2">
        <v>75</v>
      </c>
      <c r="H26" s="2"/>
      <c r="I26" s="2"/>
      <c r="J26" s="2">
        <v>30</v>
      </c>
    </row>
    <row r="27" spans="1:11" x14ac:dyDescent="0.3">
      <c r="A27" s="1">
        <v>41801</v>
      </c>
      <c r="B27" s="21" t="s">
        <v>32</v>
      </c>
      <c r="C27" t="s">
        <v>41</v>
      </c>
      <c r="D27" s="2">
        <f t="shared" si="1"/>
        <v>65</v>
      </c>
      <c r="E27" s="2">
        <v>65</v>
      </c>
      <c r="H27" s="2"/>
      <c r="I27" s="2"/>
    </row>
    <row r="28" spans="1:11" x14ac:dyDescent="0.3">
      <c r="A28" s="1">
        <v>41813</v>
      </c>
      <c r="B28" s="21" t="s">
        <v>35</v>
      </c>
      <c r="C28" t="s">
        <v>62</v>
      </c>
      <c r="D28" s="2">
        <f t="shared" si="1"/>
        <v>23.95</v>
      </c>
      <c r="H28" s="2"/>
      <c r="I28" s="2"/>
      <c r="J28" s="2">
        <v>25</v>
      </c>
      <c r="K28" s="36">
        <v>1.05</v>
      </c>
    </row>
    <row r="29" spans="1:11" x14ac:dyDescent="0.3">
      <c r="A29" s="1">
        <v>41817</v>
      </c>
      <c r="B29" s="21" t="s">
        <v>35</v>
      </c>
      <c r="C29" t="s">
        <v>64</v>
      </c>
      <c r="D29" s="2">
        <f t="shared" si="1"/>
        <v>14.29</v>
      </c>
      <c r="E29" s="2">
        <v>15</v>
      </c>
      <c r="H29" s="2"/>
      <c r="I29" s="2"/>
      <c r="K29" s="33">
        <v>0.71</v>
      </c>
    </row>
    <row r="30" spans="1:11" x14ac:dyDescent="0.3">
      <c r="A30" s="1"/>
      <c r="B30" s="21" t="s">
        <v>32</v>
      </c>
      <c r="C30" t="s">
        <v>65</v>
      </c>
      <c r="D30" s="2">
        <f t="shared" si="1"/>
        <v>95</v>
      </c>
      <c r="E30" s="2">
        <v>40</v>
      </c>
      <c r="H30" s="2"/>
      <c r="I30" s="2"/>
      <c r="J30" s="2">
        <v>55</v>
      </c>
      <c r="K30" s="33"/>
    </row>
    <row r="31" spans="1:11" x14ac:dyDescent="0.3">
      <c r="A31" s="1">
        <v>41821</v>
      </c>
      <c r="B31" s="21" t="s">
        <v>32</v>
      </c>
      <c r="C31" t="s">
        <v>61</v>
      </c>
      <c r="D31" s="2">
        <f t="shared" si="1"/>
        <v>705.1</v>
      </c>
      <c r="H31" s="2"/>
      <c r="I31" s="2"/>
      <c r="J31" s="2">
        <v>705.1</v>
      </c>
      <c r="K31" s="33"/>
    </row>
    <row r="32" spans="1:11" x14ac:dyDescent="0.3">
      <c r="A32" s="1">
        <v>41831</v>
      </c>
      <c r="B32" s="21" t="s">
        <v>32</v>
      </c>
      <c r="C32" t="s">
        <v>65</v>
      </c>
      <c r="D32" s="2">
        <f t="shared" si="1"/>
        <v>82</v>
      </c>
      <c r="E32" s="2">
        <v>45</v>
      </c>
      <c r="H32" s="2"/>
      <c r="I32" s="2"/>
      <c r="J32" s="2">
        <v>37</v>
      </c>
      <c r="K32" s="33"/>
    </row>
    <row r="33" spans="1:11" x14ac:dyDescent="0.3">
      <c r="A33" s="1">
        <v>41836</v>
      </c>
      <c r="B33" s="21" t="s">
        <v>35</v>
      </c>
      <c r="C33" t="s">
        <v>66</v>
      </c>
      <c r="D33" s="2">
        <f t="shared" si="1"/>
        <v>19.12</v>
      </c>
      <c r="E33" s="2">
        <v>20</v>
      </c>
      <c r="H33" s="2"/>
      <c r="I33" s="2"/>
      <c r="K33" s="33">
        <v>0.88</v>
      </c>
    </row>
    <row r="34" spans="1:11" x14ac:dyDescent="0.3">
      <c r="A34" s="1">
        <v>41842</v>
      </c>
      <c r="B34" s="21" t="s">
        <v>32</v>
      </c>
      <c r="C34" t="s">
        <v>61</v>
      </c>
      <c r="D34" s="2">
        <f t="shared" si="1"/>
        <v>36.5</v>
      </c>
      <c r="H34" s="2"/>
      <c r="I34" s="2"/>
      <c r="J34" s="2">
        <v>36.5</v>
      </c>
      <c r="K34" s="33"/>
    </row>
    <row r="35" spans="1:11" x14ac:dyDescent="0.3">
      <c r="A35" s="1">
        <v>41908</v>
      </c>
      <c r="B35" s="21" t="s">
        <v>35</v>
      </c>
      <c r="C35" t="s">
        <v>67</v>
      </c>
      <c r="D35" s="2">
        <f t="shared" si="1"/>
        <v>14.29</v>
      </c>
      <c r="E35" s="2">
        <v>15</v>
      </c>
      <c r="H35" s="2"/>
      <c r="I35" s="2"/>
      <c r="K35" s="33">
        <v>0.71</v>
      </c>
    </row>
    <row r="36" spans="1:11" x14ac:dyDescent="0.3">
      <c r="A36" s="1">
        <v>41925</v>
      </c>
      <c r="B36" s="21" t="s">
        <v>32</v>
      </c>
      <c r="C36" t="s">
        <v>41</v>
      </c>
      <c r="D36" s="2">
        <f t="shared" si="1"/>
        <v>50</v>
      </c>
      <c r="E36" s="2">
        <v>50</v>
      </c>
      <c r="H36" s="2"/>
      <c r="I36" s="2"/>
      <c r="K36" s="33"/>
    </row>
    <row r="37" spans="1:11" x14ac:dyDescent="0.3">
      <c r="A37" s="1">
        <v>41943</v>
      </c>
      <c r="B37" s="21" t="s">
        <v>32</v>
      </c>
      <c r="C37" t="s">
        <v>98</v>
      </c>
      <c r="D37" s="2">
        <f t="shared" si="1"/>
        <v>32</v>
      </c>
      <c r="E37" s="2">
        <v>30</v>
      </c>
      <c r="G37" s="2">
        <v>2</v>
      </c>
      <c r="H37" s="2"/>
      <c r="I37" s="2"/>
      <c r="K37" s="33"/>
    </row>
    <row r="38" spans="1:11" x14ac:dyDescent="0.3">
      <c r="A38" s="1">
        <v>41952</v>
      </c>
      <c r="B38" s="21" t="s">
        <v>112</v>
      </c>
      <c r="C38" t="s">
        <v>113</v>
      </c>
      <c r="D38" s="2">
        <f t="shared" si="1"/>
        <v>9.4600000000000009</v>
      </c>
      <c r="E38" s="2">
        <v>10</v>
      </c>
      <c r="H38" s="2"/>
      <c r="I38" s="2"/>
      <c r="K38" s="33">
        <v>0.54</v>
      </c>
    </row>
    <row r="39" spans="1:11" x14ac:dyDescent="0.3">
      <c r="A39" s="1">
        <v>41956</v>
      </c>
      <c r="B39" s="21" t="s">
        <v>32</v>
      </c>
      <c r="C39" t="s">
        <v>99</v>
      </c>
      <c r="D39" s="2">
        <f>(E39+F39+G39+H39+J39)-K39</f>
        <v>50</v>
      </c>
      <c r="E39" s="2">
        <v>25</v>
      </c>
      <c r="F39" s="2">
        <v>25</v>
      </c>
      <c r="H39" s="2"/>
      <c r="I39" s="2"/>
      <c r="K39" s="33"/>
    </row>
    <row r="40" spans="1:11" x14ac:dyDescent="0.3">
      <c r="A40" s="1">
        <v>41964</v>
      </c>
      <c r="B40" s="21" t="s">
        <v>32</v>
      </c>
      <c r="C40" t="s">
        <v>99</v>
      </c>
      <c r="D40" s="2">
        <v>30</v>
      </c>
      <c r="E40" s="2">
        <v>10</v>
      </c>
      <c r="F40" s="2">
        <v>20</v>
      </c>
      <c r="H40" s="2"/>
      <c r="I40" s="2"/>
      <c r="K40" s="33"/>
    </row>
    <row r="41" spans="1:11" x14ac:dyDescent="0.3">
      <c r="A41" s="1">
        <v>41976</v>
      </c>
      <c r="B41" s="21" t="s">
        <v>35</v>
      </c>
      <c r="C41" t="s">
        <v>114</v>
      </c>
      <c r="D41" s="2">
        <f>(E41+G41+H41+J41)-K41</f>
        <v>14.29</v>
      </c>
      <c r="E41" s="2">
        <v>15</v>
      </c>
      <c r="H41" s="2"/>
      <c r="I41" s="2"/>
      <c r="K41" s="33">
        <v>0.71</v>
      </c>
    </row>
    <row r="42" spans="1:11" x14ac:dyDescent="0.3">
      <c r="A42" s="1">
        <v>41980</v>
      </c>
      <c r="B42" s="21" t="s">
        <v>35</v>
      </c>
      <c r="C42" t="s">
        <v>115</v>
      </c>
      <c r="D42" s="2">
        <f>(E42+G42+H42+J42)-K42</f>
        <v>19.12</v>
      </c>
      <c r="E42" s="2">
        <v>20</v>
      </c>
      <c r="H42" s="2"/>
      <c r="I42" s="2"/>
      <c r="K42" s="33">
        <v>0.88</v>
      </c>
    </row>
    <row r="43" spans="1:11" x14ac:dyDescent="0.3">
      <c r="A43" s="1">
        <v>41982</v>
      </c>
      <c r="B43" s="21" t="s">
        <v>35</v>
      </c>
      <c r="C43" t="s">
        <v>48</v>
      </c>
      <c r="D43" s="2">
        <f>(E43+G43+H43+J43)-K43</f>
        <v>9.4600000000000009</v>
      </c>
      <c r="E43" s="2">
        <v>10</v>
      </c>
      <c r="H43" s="2"/>
      <c r="I43" s="2"/>
      <c r="K43" s="33">
        <v>0.54</v>
      </c>
    </row>
    <row r="44" spans="1:11" x14ac:dyDescent="0.3">
      <c r="A44" s="1">
        <v>42002</v>
      </c>
      <c r="B44" s="21" t="s">
        <v>112</v>
      </c>
      <c r="C44" t="s">
        <v>120</v>
      </c>
      <c r="D44" s="2">
        <v>0.34</v>
      </c>
      <c r="E44" s="2">
        <v>0.34</v>
      </c>
      <c r="H44" s="2"/>
      <c r="I44" s="2"/>
      <c r="K44" s="33"/>
    </row>
    <row r="45" spans="1:11" x14ac:dyDescent="0.3">
      <c r="A45" s="1">
        <v>41984</v>
      </c>
      <c r="B45" s="21" t="s">
        <v>32</v>
      </c>
      <c r="C45" t="s">
        <v>37</v>
      </c>
      <c r="D45" s="2">
        <v>20</v>
      </c>
      <c r="E45" s="2">
        <v>20</v>
      </c>
      <c r="H45" s="2"/>
      <c r="I45" s="2"/>
      <c r="K45" s="33"/>
    </row>
    <row r="46" spans="1:11" x14ac:dyDescent="0.3">
      <c r="A46" s="1">
        <v>41989</v>
      </c>
      <c r="B46" s="21" t="s">
        <v>106</v>
      </c>
      <c r="C46" t="s">
        <v>107</v>
      </c>
      <c r="D46" s="2">
        <f>(E46+F46+G46+H46+J46)-K46</f>
        <v>62</v>
      </c>
      <c r="E46" s="2">
        <v>15</v>
      </c>
      <c r="F46" s="2">
        <v>27</v>
      </c>
      <c r="H46" s="2">
        <v>20</v>
      </c>
      <c r="I46" s="2"/>
      <c r="K46" s="33"/>
    </row>
    <row r="47" spans="1:11" x14ac:dyDescent="0.3">
      <c r="A47" s="1">
        <v>42062</v>
      </c>
      <c r="B47" s="21" t="s">
        <v>32</v>
      </c>
      <c r="C47" t="s">
        <v>123</v>
      </c>
      <c r="D47" s="2">
        <f>(E47+F47+G47+H47+J47)-K47</f>
        <v>505</v>
      </c>
      <c r="F47" s="2">
        <v>505</v>
      </c>
      <c r="H47" s="2"/>
      <c r="I47" s="2"/>
      <c r="K47" s="33"/>
    </row>
    <row r="48" spans="1:11" x14ac:dyDescent="0.3">
      <c r="A48" s="1">
        <v>42062</v>
      </c>
      <c r="B48" s="21" t="s">
        <v>32</v>
      </c>
      <c r="C48" t="s">
        <v>123</v>
      </c>
      <c r="D48" s="2">
        <f>(E48+F48+G48+H48+J48)-K48</f>
        <v>320</v>
      </c>
      <c r="F48" s="2">
        <v>320</v>
      </c>
      <c r="H48" s="2"/>
      <c r="I48" s="2"/>
      <c r="K48" s="33"/>
    </row>
    <row r="49" spans="1:11" x14ac:dyDescent="0.3">
      <c r="A49" s="1">
        <v>42068</v>
      </c>
      <c r="B49" s="21" t="s">
        <v>32</v>
      </c>
      <c r="C49" t="s">
        <v>137</v>
      </c>
      <c r="D49" s="2">
        <f>(E49+F49+I49+H49+J49)-K49</f>
        <v>0.01</v>
      </c>
      <c r="H49" s="2"/>
      <c r="I49" s="2">
        <v>0.01</v>
      </c>
      <c r="K49" s="33"/>
    </row>
    <row r="50" spans="1:11" x14ac:dyDescent="0.3">
      <c r="A50" s="1">
        <v>42069</v>
      </c>
      <c r="B50" s="21" t="s">
        <v>32</v>
      </c>
      <c r="C50" t="s">
        <v>123</v>
      </c>
      <c r="D50" s="2">
        <f t="shared" ref="D50:D58" si="2">(E50+F50+G50+H50+J50)-K50</f>
        <v>634.33000000000004</v>
      </c>
      <c r="F50" s="2">
        <v>634.33000000000004</v>
      </c>
      <c r="H50" s="2"/>
      <c r="I50" s="2"/>
      <c r="K50" s="33"/>
    </row>
    <row r="51" spans="1:11" x14ac:dyDescent="0.3">
      <c r="A51" s="1">
        <v>42070</v>
      </c>
      <c r="B51" s="21" t="s">
        <v>106</v>
      </c>
      <c r="C51" t="s">
        <v>127</v>
      </c>
      <c r="D51" s="2">
        <f t="shared" si="2"/>
        <v>23</v>
      </c>
      <c r="F51" s="2">
        <v>23</v>
      </c>
      <c r="H51" s="2"/>
      <c r="I51" s="2"/>
      <c r="K51" s="33"/>
    </row>
    <row r="52" spans="1:11" x14ac:dyDescent="0.3">
      <c r="A52" s="1">
        <v>42086</v>
      </c>
      <c r="B52" s="21" t="s">
        <v>35</v>
      </c>
      <c r="C52" t="s">
        <v>142</v>
      </c>
      <c r="D52" s="2">
        <f t="shared" si="2"/>
        <v>5.1100000000000003</v>
      </c>
      <c r="H52" s="2">
        <v>5.5</v>
      </c>
      <c r="I52" s="2"/>
      <c r="K52" s="33">
        <v>0.39</v>
      </c>
    </row>
    <row r="53" spans="1:11" x14ac:dyDescent="0.3">
      <c r="A53" s="1">
        <v>42090</v>
      </c>
      <c r="B53" s="21" t="s">
        <v>32</v>
      </c>
      <c r="C53" t="s">
        <v>134</v>
      </c>
      <c r="D53" s="2">
        <f t="shared" si="2"/>
        <v>31.5</v>
      </c>
      <c r="E53" s="2">
        <v>15</v>
      </c>
      <c r="H53" s="2">
        <v>16.5</v>
      </c>
      <c r="I53" s="2"/>
      <c r="K53" s="33"/>
    </row>
    <row r="54" spans="1:11" x14ac:dyDescent="0.3">
      <c r="A54" s="1"/>
      <c r="B54" s="21"/>
      <c r="D54" s="2">
        <f t="shared" si="2"/>
        <v>0</v>
      </c>
      <c r="H54" s="2"/>
      <c r="I54" s="2"/>
      <c r="K54" s="33"/>
    </row>
    <row r="55" spans="1:11" x14ac:dyDescent="0.3">
      <c r="A55" s="1"/>
      <c r="B55" s="21"/>
      <c r="D55" s="2">
        <f t="shared" si="2"/>
        <v>0</v>
      </c>
      <c r="H55" s="2"/>
      <c r="I55" s="2"/>
      <c r="K55" s="33"/>
    </row>
    <row r="56" spans="1:11" x14ac:dyDescent="0.3">
      <c r="A56" s="1"/>
      <c r="B56" s="21"/>
      <c r="D56" s="2">
        <f t="shared" si="2"/>
        <v>0</v>
      </c>
      <c r="H56" s="2"/>
      <c r="I56" s="2"/>
      <c r="K56" s="33"/>
    </row>
    <row r="57" spans="1:11" x14ac:dyDescent="0.3">
      <c r="A57" s="1"/>
      <c r="D57" s="2">
        <f t="shared" si="2"/>
        <v>0</v>
      </c>
      <c r="H57" s="2"/>
      <c r="I57" s="2"/>
      <c r="K57" s="33"/>
    </row>
    <row r="58" spans="1:11" ht="15" thickBot="1" x14ac:dyDescent="0.35">
      <c r="A58" s="1"/>
      <c r="D58" s="2">
        <f t="shared" si="2"/>
        <v>0</v>
      </c>
      <c r="H58" s="2"/>
      <c r="I58" s="38"/>
      <c r="J58" s="38"/>
      <c r="K58" s="33"/>
    </row>
    <row r="59" spans="1:11" x14ac:dyDescent="0.3">
      <c r="D59" s="3"/>
      <c r="E59" s="3"/>
      <c r="F59" s="3"/>
      <c r="G59" s="3"/>
      <c r="H59" s="3"/>
      <c r="I59" s="53"/>
      <c r="K59" s="3"/>
    </row>
    <row r="60" spans="1:11" x14ac:dyDescent="0.3">
      <c r="A60" s="4"/>
      <c r="B60" s="4"/>
      <c r="D60" s="2">
        <f>SUM(D4:D59)</f>
        <v>3647.1299999999997</v>
      </c>
      <c r="E60" s="2">
        <f t="shared" ref="E60:G60" si="3">SUM(E4:E59)</f>
        <v>1055.3400000000001</v>
      </c>
      <c r="F60" s="2">
        <f t="shared" si="3"/>
        <v>1554.33</v>
      </c>
      <c r="G60" s="2">
        <f t="shared" si="3"/>
        <v>3</v>
      </c>
      <c r="H60" s="2">
        <f>SUM(H4:H59)</f>
        <v>42</v>
      </c>
      <c r="I60" s="2">
        <f>SUM(I4:I59)</f>
        <v>0.01</v>
      </c>
      <c r="J60" s="2">
        <f>SUM(J4:J59)</f>
        <v>1005.96</v>
      </c>
      <c r="K60" s="33">
        <f t="shared" ref="K60" si="4">SUM(K4:K59)</f>
        <v>13.510000000000002</v>
      </c>
    </row>
  </sheetData>
  <sortState ref="A4:I31">
    <sortCondition ref="A4"/>
  </sortState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&amp;LYork Mystery Plays Supporters Trust&amp;CAccounts to 31 March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zoomScaleNormal="100" workbookViewId="0">
      <pane ySplit="3" topLeftCell="A4" activePane="bottomLeft" state="frozen"/>
      <selection pane="bottomLeft" activeCell="G27" sqref="G27"/>
    </sheetView>
  </sheetViews>
  <sheetFormatPr defaultRowHeight="14.4" x14ac:dyDescent="0.3"/>
  <cols>
    <col min="1" max="1" width="12" bestFit="1" customWidth="1"/>
    <col min="2" max="2" width="34.44140625" bestFit="1" customWidth="1"/>
    <col min="3" max="3" width="9.5546875" bestFit="1" customWidth="1"/>
    <col min="4" max="4" width="8.6640625" bestFit="1" customWidth="1"/>
    <col min="5" max="5" width="12.6640625" style="11" bestFit="1" customWidth="1"/>
    <col min="6" max="6" width="7.6640625" style="11" bestFit="1" customWidth="1"/>
    <col min="7" max="8" width="9.109375" style="11" bestFit="1" customWidth="1"/>
    <col min="9" max="9" width="9.44140625" style="11" bestFit="1" customWidth="1"/>
    <col min="10" max="10" width="10.109375" style="11" bestFit="1" customWidth="1"/>
    <col min="11" max="13" width="10.5546875" style="11" bestFit="1" customWidth="1"/>
    <col min="14" max="14" width="9.109375" style="11" bestFit="1" customWidth="1"/>
    <col min="15" max="15" width="12.33203125" style="11" bestFit="1" customWidth="1"/>
    <col min="16" max="22" width="9.109375" style="11"/>
    <col min="23" max="23" width="9.109375" style="12"/>
  </cols>
  <sheetData>
    <row r="1" spans="1:23" x14ac:dyDescent="0.3">
      <c r="A1" s="5" t="s">
        <v>22</v>
      </c>
    </row>
    <row r="3" spans="1:23" s="7" customFormat="1" ht="13.8" x14ac:dyDescent="0.3">
      <c r="A3" s="7" t="s">
        <v>0</v>
      </c>
      <c r="B3" s="7" t="s">
        <v>1</v>
      </c>
      <c r="C3" s="7" t="s">
        <v>16</v>
      </c>
      <c r="D3" s="7" t="s">
        <v>11</v>
      </c>
      <c r="E3" s="16" t="s">
        <v>2</v>
      </c>
      <c r="F3" s="16" t="s">
        <v>12</v>
      </c>
      <c r="G3" s="16" t="s">
        <v>13</v>
      </c>
      <c r="H3" s="16" t="s">
        <v>14</v>
      </c>
      <c r="I3" s="16" t="s">
        <v>15</v>
      </c>
      <c r="J3" s="16" t="s">
        <v>20</v>
      </c>
      <c r="K3" s="16" t="s">
        <v>70</v>
      </c>
      <c r="L3" s="48" t="s">
        <v>93</v>
      </c>
      <c r="M3" s="48" t="s">
        <v>4</v>
      </c>
      <c r="N3" s="48" t="s">
        <v>95</v>
      </c>
      <c r="O3" s="16" t="s">
        <v>31</v>
      </c>
      <c r="P3" s="16"/>
      <c r="Q3" s="16"/>
      <c r="R3" s="16"/>
      <c r="S3" s="16"/>
      <c r="T3" s="16"/>
      <c r="U3" s="16"/>
      <c r="V3" s="16"/>
      <c r="W3" s="17"/>
    </row>
    <row r="4" spans="1:23" x14ac:dyDescent="0.3">
      <c r="A4" s="1">
        <v>41795</v>
      </c>
      <c r="B4" t="s">
        <v>68</v>
      </c>
      <c r="C4" s="8"/>
      <c r="D4" s="23">
        <v>400016</v>
      </c>
      <c r="E4" s="11">
        <v>150</v>
      </c>
      <c r="O4" s="11">
        <v>150</v>
      </c>
    </row>
    <row r="5" spans="1:23" x14ac:dyDescent="0.3">
      <c r="A5" s="1">
        <v>41799</v>
      </c>
      <c r="B5" t="s">
        <v>69</v>
      </c>
      <c r="C5" s="8"/>
      <c r="D5" s="23">
        <v>400017</v>
      </c>
      <c r="E5" s="11">
        <v>223.66</v>
      </c>
      <c r="K5" s="11">
        <v>223.66</v>
      </c>
    </row>
    <row r="6" spans="1:23" x14ac:dyDescent="0.3">
      <c r="A6" s="1">
        <v>41810</v>
      </c>
      <c r="B6" t="s">
        <v>71</v>
      </c>
      <c r="C6" s="8"/>
      <c r="D6" s="23">
        <v>400018</v>
      </c>
      <c r="E6" s="11">
        <v>46.96</v>
      </c>
      <c r="O6" s="11">
        <v>46.96</v>
      </c>
    </row>
    <row r="7" spans="1:23" x14ac:dyDescent="0.3">
      <c r="A7" s="1">
        <v>41816</v>
      </c>
      <c r="B7" t="s">
        <v>72</v>
      </c>
      <c r="C7" s="14"/>
      <c r="D7" s="24">
        <v>400019</v>
      </c>
      <c r="E7" s="11">
        <v>387.3</v>
      </c>
      <c r="O7" s="11">
        <v>387.3</v>
      </c>
    </row>
    <row r="8" spans="1:23" x14ac:dyDescent="0.3">
      <c r="A8" s="1">
        <v>41823</v>
      </c>
      <c r="B8" t="s">
        <v>73</v>
      </c>
      <c r="C8" s="14"/>
      <c r="D8" s="24">
        <v>400020</v>
      </c>
      <c r="E8" s="11">
        <v>52.1</v>
      </c>
      <c r="O8" s="11">
        <v>52.1</v>
      </c>
    </row>
    <row r="9" spans="1:23" x14ac:dyDescent="0.3">
      <c r="A9" s="1">
        <v>41830</v>
      </c>
      <c r="B9" t="s">
        <v>73</v>
      </c>
      <c r="C9" s="14"/>
      <c r="D9" s="24">
        <v>400021</v>
      </c>
      <c r="E9" s="11">
        <v>84.95</v>
      </c>
      <c r="O9" s="11">
        <v>84.95</v>
      </c>
    </row>
    <row r="10" spans="1:23" x14ac:dyDescent="0.3">
      <c r="A10" s="1">
        <v>41832</v>
      </c>
      <c r="B10" t="s">
        <v>74</v>
      </c>
      <c r="C10" s="14"/>
      <c r="D10" s="24">
        <v>400022</v>
      </c>
      <c r="E10" s="11">
        <v>7</v>
      </c>
      <c r="O10" s="11">
        <v>7</v>
      </c>
    </row>
    <row r="11" spans="1:23" x14ac:dyDescent="0.3">
      <c r="A11" s="1">
        <v>41835</v>
      </c>
      <c r="B11" t="s">
        <v>73</v>
      </c>
      <c r="D11" s="23">
        <v>400023</v>
      </c>
      <c r="E11" s="11">
        <v>80.790000000000006</v>
      </c>
      <c r="O11" s="11">
        <v>80.790000000000006</v>
      </c>
    </row>
    <row r="12" spans="1:23" x14ac:dyDescent="0.3">
      <c r="A12" s="1">
        <v>41839</v>
      </c>
      <c r="B12" t="s">
        <v>68</v>
      </c>
      <c r="D12" s="23">
        <v>400024</v>
      </c>
      <c r="E12" s="11">
        <v>45</v>
      </c>
      <c r="O12" s="11">
        <v>45</v>
      </c>
    </row>
    <row r="13" spans="1:23" x14ac:dyDescent="0.3">
      <c r="A13" s="1"/>
      <c r="B13" t="s">
        <v>94</v>
      </c>
      <c r="C13" s="14"/>
      <c r="D13" s="25">
        <v>400025</v>
      </c>
      <c r="E13" s="11">
        <v>302</v>
      </c>
      <c r="L13" s="11">
        <v>223.44</v>
      </c>
      <c r="N13" s="11">
        <v>8</v>
      </c>
      <c r="O13" s="11">
        <v>70.56</v>
      </c>
    </row>
    <row r="14" spans="1:23" x14ac:dyDescent="0.3">
      <c r="A14" s="1">
        <v>41844</v>
      </c>
      <c r="B14" t="s">
        <v>74</v>
      </c>
      <c r="C14" s="14"/>
      <c r="D14" s="26">
        <v>400026</v>
      </c>
      <c r="E14" s="11">
        <v>39.68</v>
      </c>
      <c r="O14" s="11">
        <v>39.68</v>
      </c>
    </row>
    <row r="15" spans="1:23" x14ac:dyDescent="0.3">
      <c r="A15" s="1"/>
      <c r="B15" t="s">
        <v>74</v>
      </c>
      <c r="C15" s="14"/>
      <c r="D15" s="26">
        <v>400027</v>
      </c>
      <c r="E15" s="11">
        <v>153.22999999999999</v>
      </c>
      <c r="O15" s="11">
        <v>153.22999999999999</v>
      </c>
    </row>
    <row r="16" spans="1:23" x14ac:dyDescent="0.3">
      <c r="A16" s="1">
        <v>41850</v>
      </c>
      <c r="B16" t="s">
        <v>75</v>
      </c>
      <c r="C16" s="14"/>
      <c r="D16" s="26">
        <v>400028</v>
      </c>
      <c r="E16" s="11">
        <v>115.2</v>
      </c>
      <c r="O16" s="11">
        <v>115.2</v>
      </c>
    </row>
    <row r="17" spans="1:15" x14ac:dyDescent="0.3">
      <c r="A17" s="1"/>
      <c r="B17" t="s">
        <v>76</v>
      </c>
      <c r="C17" s="14"/>
      <c r="D17" s="23">
        <v>400029</v>
      </c>
      <c r="E17" s="11">
        <v>28.5</v>
      </c>
      <c r="O17" s="11">
        <v>28.5</v>
      </c>
    </row>
    <row r="18" spans="1:15" x14ac:dyDescent="0.3">
      <c r="A18" s="1">
        <v>41866</v>
      </c>
      <c r="B18" t="s">
        <v>77</v>
      </c>
      <c r="C18" s="14"/>
      <c r="D18" s="23">
        <v>400030</v>
      </c>
      <c r="E18" s="11">
        <v>50</v>
      </c>
      <c r="O18" s="11">
        <v>50</v>
      </c>
    </row>
    <row r="19" spans="1:15" x14ac:dyDescent="0.3">
      <c r="A19" s="1">
        <v>41888</v>
      </c>
      <c r="B19" t="s">
        <v>78</v>
      </c>
      <c r="C19" s="14"/>
      <c r="D19" s="23">
        <v>400031</v>
      </c>
      <c r="E19" s="11">
        <v>18.649999999999999</v>
      </c>
      <c r="O19" s="11">
        <v>18.649999999999999</v>
      </c>
    </row>
    <row r="20" spans="1:15" x14ac:dyDescent="0.3">
      <c r="A20" s="1"/>
      <c r="B20" t="s">
        <v>79</v>
      </c>
      <c r="C20" s="14"/>
      <c r="D20" s="23">
        <v>400032</v>
      </c>
      <c r="E20" s="11">
        <v>67.12</v>
      </c>
      <c r="G20" s="11">
        <v>37.69</v>
      </c>
      <c r="H20" s="11">
        <v>29.43</v>
      </c>
    </row>
    <row r="21" spans="1:15" x14ac:dyDescent="0.3">
      <c r="A21" s="1">
        <v>41927</v>
      </c>
      <c r="B21" t="s">
        <v>80</v>
      </c>
      <c r="C21" s="14"/>
      <c r="D21" s="23">
        <v>400033</v>
      </c>
      <c r="E21" s="11">
        <v>233.7</v>
      </c>
      <c r="J21" s="11">
        <v>233.7</v>
      </c>
    </row>
    <row r="22" spans="1:15" x14ac:dyDescent="0.3">
      <c r="A22" s="1">
        <v>41928</v>
      </c>
      <c r="B22" t="s">
        <v>81</v>
      </c>
      <c r="C22" s="14"/>
      <c r="D22" s="23">
        <v>400034</v>
      </c>
      <c r="E22" s="11">
        <v>38.06</v>
      </c>
      <c r="I22" s="11">
        <v>38.06</v>
      </c>
    </row>
    <row r="23" spans="1:15" x14ac:dyDescent="0.3">
      <c r="A23" s="1">
        <v>41956</v>
      </c>
      <c r="B23" t="s">
        <v>100</v>
      </c>
      <c r="D23" s="23">
        <v>400035</v>
      </c>
      <c r="E23" s="11">
        <f>SUM(F23:O23)</f>
        <v>100</v>
      </c>
      <c r="J23" s="11">
        <v>100</v>
      </c>
    </row>
    <row r="24" spans="1:15" x14ac:dyDescent="0.3">
      <c r="A24" s="1">
        <v>41956</v>
      </c>
      <c r="B24" t="s">
        <v>101</v>
      </c>
      <c r="D24" s="23">
        <v>400036</v>
      </c>
      <c r="E24" s="11">
        <f t="shared" ref="E24" si="0">SUM(F24:O24)</f>
        <v>32.86</v>
      </c>
      <c r="I24" s="11">
        <v>32.86</v>
      </c>
    </row>
    <row r="25" spans="1:15" x14ac:dyDescent="0.3">
      <c r="A25" s="1">
        <v>41996</v>
      </c>
      <c r="B25" t="s">
        <v>102</v>
      </c>
      <c r="D25" s="23">
        <v>400037</v>
      </c>
      <c r="E25" s="11">
        <v>50</v>
      </c>
      <c r="J25" s="11">
        <v>50</v>
      </c>
    </row>
    <row r="26" spans="1:15" x14ac:dyDescent="0.3">
      <c r="A26" s="1"/>
      <c r="B26" t="s">
        <v>103</v>
      </c>
      <c r="D26" s="23">
        <v>400038</v>
      </c>
      <c r="E26" s="11">
        <v>77.790000000000006</v>
      </c>
      <c r="J26" s="11">
        <v>77.790000000000006</v>
      </c>
      <c r="N26" s="49"/>
      <c r="O26" s="49"/>
    </row>
    <row r="27" spans="1:15" x14ac:dyDescent="0.3">
      <c r="A27" s="1">
        <v>42002</v>
      </c>
      <c r="B27" t="s">
        <v>116</v>
      </c>
      <c r="D27" s="25" t="s">
        <v>35</v>
      </c>
      <c r="E27" s="11">
        <f t="shared" ref="E27:E42" si="1">SUM(F27:O27)</f>
        <v>10</v>
      </c>
      <c r="N27" s="49">
        <v>10</v>
      </c>
      <c r="O27" s="49"/>
    </row>
    <row r="28" spans="1:15" x14ac:dyDescent="0.3">
      <c r="A28" s="1"/>
      <c r="D28" s="23"/>
      <c r="N28" s="49"/>
      <c r="O28" s="49"/>
    </row>
    <row r="29" spans="1:15" x14ac:dyDescent="0.3">
      <c r="A29" s="1">
        <v>42031</v>
      </c>
      <c r="B29" t="s">
        <v>108</v>
      </c>
      <c r="D29" s="23">
        <v>400039</v>
      </c>
      <c r="E29" s="11">
        <f t="shared" si="1"/>
        <v>30</v>
      </c>
      <c r="J29" s="11">
        <v>30</v>
      </c>
      <c r="N29" s="49"/>
      <c r="O29" s="49"/>
    </row>
    <row r="30" spans="1:15" x14ac:dyDescent="0.3">
      <c r="A30" s="1"/>
      <c r="B30" t="s">
        <v>109</v>
      </c>
      <c r="D30" s="23" t="s">
        <v>106</v>
      </c>
      <c r="E30" s="11">
        <f t="shared" si="1"/>
        <v>27.45</v>
      </c>
      <c r="G30" s="11">
        <v>27.45</v>
      </c>
      <c r="N30" s="49"/>
      <c r="O30" s="49"/>
    </row>
    <row r="31" spans="1:15" x14ac:dyDescent="0.3">
      <c r="A31" s="1">
        <v>42055</v>
      </c>
      <c r="B31" t="s">
        <v>135</v>
      </c>
      <c r="D31" s="23" t="s">
        <v>32</v>
      </c>
      <c r="E31" s="11">
        <f t="shared" si="1"/>
        <v>100</v>
      </c>
      <c r="M31" s="11">
        <v>100</v>
      </c>
      <c r="N31" s="49"/>
      <c r="O31" s="49"/>
    </row>
    <row r="32" spans="1:15" x14ac:dyDescent="0.3">
      <c r="A32" s="1">
        <v>42058</v>
      </c>
      <c r="B32" t="s">
        <v>135</v>
      </c>
      <c r="D32" s="23" t="s">
        <v>32</v>
      </c>
      <c r="E32" s="11">
        <f t="shared" si="1"/>
        <v>50</v>
      </c>
      <c r="M32" s="11">
        <v>50</v>
      </c>
      <c r="N32" s="49"/>
      <c r="O32" s="49"/>
    </row>
    <row r="33" spans="1:23" x14ac:dyDescent="0.3">
      <c r="A33" s="1">
        <v>42062</v>
      </c>
      <c r="B33" t="s">
        <v>128</v>
      </c>
      <c r="D33" s="23">
        <v>400040</v>
      </c>
      <c r="E33" s="11">
        <f t="shared" si="1"/>
        <v>72</v>
      </c>
      <c r="M33" s="11">
        <v>72</v>
      </c>
      <c r="N33" s="49"/>
      <c r="O33" s="49"/>
    </row>
    <row r="34" spans="1:23" x14ac:dyDescent="0.3">
      <c r="A34" s="1">
        <v>42072</v>
      </c>
      <c r="B34" t="s">
        <v>129</v>
      </c>
      <c r="D34" s="23">
        <v>400041</v>
      </c>
      <c r="E34" s="11">
        <f t="shared" si="1"/>
        <v>88.51</v>
      </c>
      <c r="M34" s="11">
        <v>88.51</v>
      </c>
      <c r="N34" s="49"/>
      <c r="O34" s="49"/>
    </row>
    <row r="35" spans="1:23" x14ac:dyDescent="0.3">
      <c r="A35" s="1"/>
      <c r="B35" t="s">
        <v>130</v>
      </c>
      <c r="D35" s="23">
        <v>400042</v>
      </c>
      <c r="E35" s="11">
        <f t="shared" si="1"/>
        <v>33.72</v>
      </c>
      <c r="M35" s="11">
        <v>33.72</v>
      </c>
      <c r="N35" s="49"/>
      <c r="O35" s="49"/>
    </row>
    <row r="36" spans="1:23" x14ac:dyDescent="0.3">
      <c r="A36" s="57"/>
      <c r="B36" s="22" t="s">
        <v>131</v>
      </c>
      <c r="C36" s="22"/>
      <c r="D36" s="22">
        <v>400043</v>
      </c>
      <c r="E36" s="36">
        <f t="shared" si="1"/>
        <v>15</v>
      </c>
      <c r="N36" s="49">
        <v>15</v>
      </c>
      <c r="O36" s="49"/>
    </row>
    <row r="37" spans="1:23" x14ac:dyDescent="0.3">
      <c r="A37" s="1">
        <v>42073</v>
      </c>
      <c r="B37" t="s">
        <v>132</v>
      </c>
      <c r="D37" s="23" t="s">
        <v>106</v>
      </c>
      <c r="E37" s="11">
        <f t="shared" si="1"/>
        <v>12.72</v>
      </c>
      <c r="G37" s="11">
        <v>12.72</v>
      </c>
      <c r="N37" s="49"/>
      <c r="O37" s="49"/>
    </row>
    <row r="38" spans="1:23" x14ac:dyDescent="0.3">
      <c r="A38" s="1"/>
      <c r="D38" s="23"/>
      <c r="E38" s="11">
        <f t="shared" si="1"/>
        <v>0</v>
      </c>
      <c r="N38" s="49"/>
      <c r="O38" s="49"/>
    </row>
    <row r="39" spans="1:23" x14ac:dyDescent="0.3">
      <c r="A39" s="1"/>
      <c r="D39" s="23"/>
      <c r="E39" s="11">
        <f t="shared" si="1"/>
        <v>0</v>
      </c>
      <c r="N39" s="49"/>
      <c r="O39" s="49"/>
    </row>
    <row r="40" spans="1:23" x14ac:dyDescent="0.3">
      <c r="A40" s="1"/>
      <c r="D40" s="23"/>
      <c r="E40" s="11">
        <f t="shared" si="1"/>
        <v>0</v>
      </c>
      <c r="N40" s="49"/>
      <c r="O40" s="49"/>
    </row>
    <row r="41" spans="1:23" x14ac:dyDescent="0.3">
      <c r="A41" s="1"/>
      <c r="D41" s="23"/>
      <c r="E41" s="11">
        <f t="shared" si="1"/>
        <v>0</v>
      </c>
      <c r="N41" s="49"/>
      <c r="O41" s="49"/>
    </row>
    <row r="42" spans="1:23" ht="15" thickBot="1" x14ac:dyDescent="0.35">
      <c r="A42" s="1"/>
      <c r="D42" s="23"/>
      <c r="E42" s="11">
        <f t="shared" si="1"/>
        <v>0</v>
      </c>
      <c r="M42" s="52"/>
      <c r="N42" s="52"/>
      <c r="O42" s="52"/>
    </row>
    <row r="43" spans="1:23" x14ac:dyDescent="0.3">
      <c r="E43" s="13"/>
      <c r="F43" s="13"/>
      <c r="G43" s="13"/>
      <c r="H43" s="13"/>
      <c r="I43" s="13"/>
      <c r="J43" s="13"/>
      <c r="K43" s="13"/>
      <c r="L43" s="13"/>
      <c r="M43" s="49"/>
      <c r="N43" s="49"/>
      <c r="O43" s="49"/>
    </row>
    <row r="44" spans="1:23" s="5" customFormat="1" x14ac:dyDescent="0.3">
      <c r="A44" s="5">
        <f>SUM(F44:V44)-E44</f>
        <v>0</v>
      </c>
      <c r="E44" s="15">
        <f>SUM(E4:E43)</f>
        <v>2823.95</v>
      </c>
      <c r="F44" s="15">
        <f t="shared" ref="F44:O44" si="2">SUM(F4:F43)</f>
        <v>0</v>
      </c>
      <c r="G44" s="15">
        <f t="shared" si="2"/>
        <v>77.86</v>
      </c>
      <c r="H44" s="15">
        <f t="shared" si="2"/>
        <v>29.43</v>
      </c>
      <c r="I44" s="15">
        <f t="shared" si="2"/>
        <v>70.92</v>
      </c>
      <c r="J44" s="15">
        <f t="shared" si="2"/>
        <v>491.49</v>
      </c>
      <c r="K44" s="15">
        <f t="shared" si="2"/>
        <v>223.66</v>
      </c>
      <c r="L44" s="15">
        <f t="shared" si="2"/>
        <v>223.44</v>
      </c>
      <c r="M44" s="15">
        <f>SUM(M4:M42)</f>
        <v>344.23</v>
      </c>
      <c r="N44" s="15">
        <f t="shared" si="2"/>
        <v>33</v>
      </c>
      <c r="O44" s="15">
        <f t="shared" si="2"/>
        <v>1329.92</v>
      </c>
      <c r="P44" s="15"/>
      <c r="Q44" s="15"/>
      <c r="R44" s="15"/>
      <c r="S44" s="15"/>
      <c r="T44" s="15"/>
      <c r="U44" s="15"/>
      <c r="V44" s="15"/>
      <c r="W44" s="18"/>
    </row>
  </sheetData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zoomScale="60" zoomScaleNormal="100" workbookViewId="0">
      <pane ySplit="3" topLeftCell="A33" activePane="bottomLeft" state="frozen"/>
      <selection pane="bottomLeft" activeCell="J54" sqref="J54"/>
    </sheetView>
  </sheetViews>
  <sheetFormatPr defaultRowHeight="14.4" x14ac:dyDescent="0.3"/>
  <cols>
    <col min="1" max="1" width="12" bestFit="1" customWidth="1"/>
    <col min="2" max="2" width="27.88671875" customWidth="1"/>
    <col min="3" max="3" width="13.109375" customWidth="1"/>
    <col min="4" max="5" width="9.44140625" style="2" bestFit="1" customWidth="1"/>
    <col min="6" max="6" width="11.109375" style="2" bestFit="1" customWidth="1"/>
  </cols>
  <sheetData>
    <row r="1" spans="1:14" x14ac:dyDescent="0.3">
      <c r="A1" s="5" t="s">
        <v>6</v>
      </c>
    </row>
    <row r="3" spans="1:14" x14ac:dyDescent="0.3">
      <c r="A3" s="5" t="s">
        <v>0</v>
      </c>
      <c r="B3" s="5" t="s">
        <v>1</v>
      </c>
      <c r="C3" s="5"/>
      <c r="D3" s="9" t="s">
        <v>7</v>
      </c>
      <c r="E3" s="9" t="s">
        <v>8</v>
      </c>
      <c r="F3" s="9" t="s">
        <v>9</v>
      </c>
    </row>
    <row r="4" spans="1:14" x14ac:dyDescent="0.3">
      <c r="B4" t="s">
        <v>10</v>
      </c>
      <c r="F4" s="2">
        <v>1025.9100000000001</v>
      </c>
    </row>
    <row r="5" spans="1:14" x14ac:dyDescent="0.3">
      <c r="A5" s="1">
        <v>41730</v>
      </c>
      <c r="B5" t="s">
        <v>38</v>
      </c>
      <c r="D5" s="2">
        <v>76</v>
      </c>
      <c r="F5" s="2">
        <f t="shared" ref="F5:F41" si="0">F4+D5-E5</f>
        <v>1101.9100000000001</v>
      </c>
    </row>
    <row r="6" spans="1:14" x14ac:dyDescent="0.3">
      <c r="A6" s="1">
        <v>41736</v>
      </c>
      <c r="B6" t="s">
        <v>17</v>
      </c>
      <c r="D6" s="2">
        <v>15</v>
      </c>
      <c r="F6" s="2">
        <f t="shared" si="0"/>
        <v>1116.9100000000001</v>
      </c>
    </row>
    <row r="7" spans="1:14" x14ac:dyDescent="0.3">
      <c r="A7" s="1">
        <v>41737</v>
      </c>
      <c r="B7" t="s">
        <v>39</v>
      </c>
      <c r="D7" s="2">
        <v>65</v>
      </c>
      <c r="F7" s="2">
        <f t="shared" si="0"/>
        <v>1181.9100000000001</v>
      </c>
      <c r="K7" s="6"/>
      <c r="L7" s="21"/>
      <c r="N7" s="2"/>
    </row>
    <row r="8" spans="1:14" x14ac:dyDescent="0.3">
      <c r="A8" s="1">
        <v>41739</v>
      </c>
      <c r="B8" t="s">
        <v>40</v>
      </c>
      <c r="D8" s="2">
        <v>20</v>
      </c>
      <c r="F8" s="2">
        <f t="shared" si="0"/>
        <v>1201.9100000000001</v>
      </c>
      <c r="K8" s="6"/>
      <c r="L8" s="21"/>
      <c r="N8" s="2"/>
    </row>
    <row r="9" spans="1:14" x14ac:dyDescent="0.3">
      <c r="A9" s="1">
        <v>41751</v>
      </c>
      <c r="B9" t="s">
        <v>51</v>
      </c>
      <c r="D9" s="2">
        <v>35</v>
      </c>
      <c r="F9" s="2">
        <f t="shared" si="0"/>
        <v>1236.9100000000001</v>
      </c>
      <c r="K9" s="6"/>
      <c r="L9" s="21"/>
      <c r="N9" s="2"/>
    </row>
    <row r="10" spans="1:14" x14ac:dyDescent="0.3">
      <c r="A10" s="1">
        <v>41752</v>
      </c>
      <c r="B10" t="s">
        <v>51</v>
      </c>
      <c r="D10" s="2">
        <v>10</v>
      </c>
      <c r="F10" s="2">
        <f t="shared" si="0"/>
        <v>1246.9100000000001</v>
      </c>
      <c r="K10" s="6"/>
      <c r="L10" s="21"/>
      <c r="N10" s="33"/>
    </row>
    <row r="11" spans="1:14" x14ac:dyDescent="0.3">
      <c r="A11" s="1">
        <v>41754</v>
      </c>
      <c r="B11" t="s">
        <v>40</v>
      </c>
      <c r="D11" s="2">
        <v>80</v>
      </c>
      <c r="F11" s="2">
        <f t="shared" si="0"/>
        <v>1326.91</v>
      </c>
      <c r="K11" s="6"/>
      <c r="L11" s="21"/>
      <c r="N11" s="2"/>
    </row>
    <row r="12" spans="1:14" x14ac:dyDescent="0.3">
      <c r="A12" s="1">
        <v>41758</v>
      </c>
      <c r="B12" t="s">
        <v>55</v>
      </c>
      <c r="E12" s="2">
        <v>69.28</v>
      </c>
      <c r="F12" s="2">
        <f t="shared" si="0"/>
        <v>1257.6300000000001</v>
      </c>
      <c r="K12" s="6"/>
      <c r="L12" s="21"/>
      <c r="N12" s="33"/>
    </row>
    <row r="13" spans="1:14" x14ac:dyDescent="0.3">
      <c r="A13" s="1">
        <v>41765</v>
      </c>
      <c r="B13" t="s">
        <v>40</v>
      </c>
      <c r="D13" s="2">
        <v>50</v>
      </c>
      <c r="F13" s="2">
        <f t="shared" si="0"/>
        <v>1307.6300000000001</v>
      </c>
      <c r="K13" s="6"/>
      <c r="L13" s="21"/>
      <c r="N13" s="33"/>
    </row>
    <row r="14" spans="1:14" x14ac:dyDescent="0.3">
      <c r="A14" s="1">
        <v>41774</v>
      </c>
      <c r="B14" t="s">
        <v>51</v>
      </c>
      <c r="D14" s="2">
        <v>20</v>
      </c>
      <c r="F14" s="2">
        <f t="shared" si="0"/>
        <v>1327.63</v>
      </c>
      <c r="K14" s="6"/>
      <c r="L14" s="21"/>
      <c r="N14" s="33"/>
    </row>
    <row r="15" spans="1:14" x14ac:dyDescent="0.3">
      <c r="A15" s="1">
        <v>20</v>
      </c>
      <c r="B15" t="s">
        <v>40</v>
      </c>
      <c r="D15" s="2">
        <v>45</v>
      </c>
      <c r="F15" s="2">
        <f t="shared" si="0"/>
        <v>1372.63</v>
      </c>
      <c r="K15" s="6"/>
      <c r="L15" s="21"/>
      <c r="N15" s="33"/>
    </row>
    <row r="16" spans="1:14" x14ac:dyDescent="0.3">
      <c r="A16" s="1">
        <v>41789</v>
      </c>
      <c r="B16" t="s">
        <v>56</v>
      </c>
      <c r="D16" s="2">
        <v>15</v>
      </c>
      <c r="F16" s="2">
        <f t="shared" si="0"/>
        <v>1387.63</v>
      </c>
      <c r="G16" t="s">
        <v>57</v>
      </c>
      <c r="K16" s="6"/>
      <c r="L16" s="21"/>
      <c r="N16" s="33"/>
    </row>
    <row r="17" spans="1:14" x14ac:dyDescent="0.3">
      <c r="A17" s="1">
        <v>41793</v>
      </c>
      <c r="D17" s="2">
        <v>97.36</v>
      </c>
      <c r="F17" s="2">
        <f t="shared" si="0"/>
        <v>1484.99</v>
      </c>
      <c r="K17" s="6"/>
      <c r="L17" s="21"/>
      <c r="N17" s="33"/>
    </row>
    <row r="18" spans="1:14" x14ac:dyDescent="0.3">
      <c r="A18" s="1"/>
      <c r="D18" s="2">
        <v>105</v>
      </c>
      <c r="F18" s="2">
        <f t="shared" si="0"/>
        <v>1589.99</v>
      </c>
      <c r="K18" s="6"/>
      <c r="L18" s="21"/>
      <c r="N18" s="33"/>
    </row>
    <row r="19" spans="1:14" x14ac:dyDescent="0.3">
      <c r="A19" s="1">
        <v>41801</v>
      </c>
      <c r="C19">
        <v>40016</v>
      </c>
      <c r="E19" s="2">
        <v>150</v>
      </c>
      <c r="F19" s="2">
        <f t="shared" si="0"/>
        <v>1439.99</v>
      </c>
      <c r="K19" s="6"/>
      <c r="L19" s="21"/>
      <c r="N19" s="33"/>
    </row>
    <row r="20" spans="1:14" x14ac:dyDescent="0.3">
      <c r="A20" s="1"/>
      <c r="D20" s="2">
        <v>65</v>
      </c>
      <c r="F20" s="2">
        <f t="shared" si="0"/>
        <v>1504.99</v>
      </c>
      <c r="K20" s="6"/>
      <c r="L20" s="21"/>
      <c r="N20" s="33"/>
    </row>
    <row r="21" spans="1:14" x14ac:dyDescent="0.3">
      <c r="A21" s="1">
        <v>41807</v>
      </c>
      <c r="C21">
        <v>400017</v>
      </c>
      <c r="E21" s="2">
        <v>223.66</v>
      </c>
      <c r="F21" s="2">
        <f t="shared" si="0"/>
        <v>1281.33</v>
      </c>
      <c r="K21" s="6"/>
      <c r="L21" s="21"/>
      <c r="N21" s="2"/>
    </row>
    <row r="22" spans="1:14" x14ac:dyDescent="0.3">
      <c r="A22" s="1">
        <v>41816</v>
      </c>
      <c r="C22">
        <v>400018</v>
      </c>
      <c r="E22" s="2">
        <v>46.96</v>
      </c>
      <c r="F22" s="2">
        <f t="shared" si="0"/>
        <v>1234.3699999999999</v>
      </c>
      <c r="K22" s="6"/>
      <c r="L22" s="21"/>
      <c r="N22" s="2"/>
    </row>
    <row r="23" spans="1:14" x14ac:dyDescent="0.3">
      <c r="A23" s="1">
        <v>41817</v>
      </c>
      <c r="D23" s="2">
        <v>95</v>
      </c>
      <c r="F23" s="2">
        <f t="shared" si="0"/>
        <v>1329.37</v>
      </c>
      <c r="K23" s="6"/>
      <c r="L23" s="21"/>
      <c r="N23" s="33"/>
    </row>
    <row r="24" spans="1:14" x14ac:dyDescent="0.3">
      <c r="A24" s="1">
        <v>41821</v>
      </c>
      <c r="C24">
        <v>400019</v>
      </c>
      <c r="E24" s="2">
        <v>387.3</v>
      </c>
      <c r="F24" s="2">
        <f t="shared" si="0"/>
        <v>942.06999999999994</v>
      </c>
    </row>
    <row r="25" spans="1:14" x14ac:dyDescent="0.3">
      <c r="A25" s="1"/>
      <c r="D25" s="2">
        <v>705.1</v>
      </c>
      <c r="F25" s="2">
        <f t="shared" si="0"/>
        <v>1647.17</v>
      </c>
    </row>
    <row r="26" spans="1:14" x14ac:dyDescent="0.3">
      <c r="A26" s="1">
        <v>41829</v>
      </c>
      <c r="C26">
        <v>400020</v>
      </c>
      <c r="E26" s="2">
        <v>52.1</v>
      </c>
      <c r="F26" s="2">
        <f>F25+D26-E26</f>
        <v>1595.0700000000002</v>
      </c>
    </row>
    <row r="27" spans="1:14" x14ac:dyDescent="0.3">
      <c r="A27" s="1">
        <v>41831</v>
      </c>
      <c r="D27" s="2">
        <v>82</v>
      </c>
      <c r="F27" s="2">
        <f t="shared" si="0"/>
        <v>1677.0700000000002</v>
      </c>
    </row>
    <row r="28" spans="1:14" x14ac:dyDescent="0.3">
      <c r="A28" s="1">
        <v>41835</v>
      </c>
      <c r="C28">
        <v>400021</v>
      </c>
      <c r="E28" s="2">
        <v>84.95</v>
      </c>
      <c r="F28" s="2">
        <f t="shared" si="0"/>
        <v>1592.1200000000001</v>
      </c>
    </row>
    <row r="29" spans="1:14" x14ac:dyDescent="0.3">
      <c r="A29" s="1">
        <v>41842</v>
      </c>
      <c r="C29">
        <v>400023</v>
      </c>
      <c r="E29" s="2">
        <v>80.790000000000006</v>
      </c>
      <c r="F29" s="2">
        <f t="shared" si="0"/>
        <v>1511.3300000000002</v>
      </c>
    </row>
    <row r="30" spans="1:14" x14ac:dyDescent="0.3">
      <c r="A30" s="1">
        <v>41845</v>
      </c>
      <c r="D30" s="2">
        <v>36.5</v>
      </c>
      <c r="F30" s="2">
        <f t="shared" si="0"/>
        <v>1547.8300000000002</v>
      </c>
    </row>
    <row r="31" spans="1:14" x14ac:dyDescent="0.3">
      <c r="A31" s="1">
        <v>41852</v>
      </c>
      <c r="C31">
        <v>400025</v>
      </c>
      <c r="E31" s="2">
        <v>302</v>
      </c>
      <c r="F31" s="2">
        <f t="shared" si="0"/>
        <v>1245.8300000000002</v>
      </c>
      <c r="J31" s="6"/>
      <c r="L31" s="14"/>
      <c r="M31" s="23"/>
      <c r="N31" s="11"/>
    </row>
    <row r="32" spans="1:14" x14ac:dyDescent="0.3">
      <c r="A32" s="1"/>
      <c r="C32">
        <v>400026</v>
      </c>
      <c r="E32" s="2">
        <v>39.68</v>
      </c>
      <c r="F32" s="2">
        <f t="shared" si="0"/>
        <v>1206.1500000000001</v>
      </c>
      <c r="J32" s="6"/>
      <c r="L32" s="14"/>
      <c r="M32" s="23"/>
      <c r="N32" s="11"/>
    </row>
    <row r="33" spans="1:14" x14ac:dyDescent="0.3">
      <c r="A33" s="1">
        <v>41856</v>
      </c>
      <c r="C33" s="10">
        <v>400024</v>
      </c>
      <c r="E33" s="2">
        <v>45</v>
      </c>
      <c r="F33" s="2">
        <f t="shared" si="0"/>
        <v>1161.1500000000001</v>
      </c>
      <c r="L33" s="14"/>
      <c r="M33" s="23"/>
      <c r="N33" s="11"/>
    </row>
    <row r="34" spans="1:14" x14ac:dyDescent="0.3">
      <c r="A34" s="1">
        <v>41857</v>
      </c>
      <c r="C34" s="10">
        <v>400029</v>
      </c>
      <c r="E34" s="2">
        <v>28.5</v>
      </c>
      <c r="F34" s="2">
        <f t="shared" si="0"/>
        <v>1132.6500000000001</v>
      </c>
      <c r="L34" s="14"/>
      <c r="M34" s="23"/>
      <c r="N34" s="11"/>
    </row>
    <row r="35" spans="1:14" x14ac:dyDescent="0.3">
      <c r="A35" s="1">
        <v>41859</v>
      </c>
      <c r="C35" s="10">
        <v>400028</v>
      </c>
      <c r="E35" s="2">
        <v>115.2</v>
      </c>
      <c r="F35" s="2">
        <f t="shared" si="0"/>
        <v>1017.45</v>
      </c>
      <c r="G35" s="6"/>
      <c r="J35" s="6"/>
      <c r="L35" s="14"/>
      <c r="M35" s="23"/>
      <c r="N35" s="11"/>
    </row>
    <row r="36" spans="1:14" x14ac:dyDescent="0.3">
      <c r="A36" s="1">
        <v>41865</v>
      </c>
      <c r="C36" s="10">
        <v>400022</v>
      </c>
      <c r="E36" s="2">
        <v>7</v>
      </c>
      <c r="F36" s="2">
        <f t="shared" si="0"/>
        <v>1010.45</v>
      </c>
      <c r="J36" s="6"/>
      <c r="L36" s="14"/>
      <c r="M36" s="22"/>
      <c r="N36" s="11"/>
    </row>
    <row r="37" spans="1:14" x14ac:dyDescent="0.3">
      <c r="A37" s="1"/>
      <c r="C37" s="42">
        <v>400027</v>
      </c>
      <c r="E37" s="2">
        <v>153.22999999999999</v>
      </c>
      <c r="F37" s="2">
        <f t="shared" si="0"/>
        <v>857.22</v>
      </c>
    </row>
    <row r="38" spans="1:14" x14ac:dyDescent="0.3">
      <c r="A38" s="1">
        <v>41880</v>
      </c>
      <c r="C38" s="42">
        <v>400030</v>
      </c>
      <c r="E38" s="2">
        <v>50</v>
      </c>
      <c r="F38" s="2">
        <f t="shared" si="0"/>
        <v>807.22</v>
      </c>
    </row>
    <row r="39" spans="1:14" x14ac:dyDescent="0.3">
      <c r="A39" s="1">
        <v>41901</v>
      </c>
      <c r="C39" s="42">
        <v>400032</v>
      </c>
      <c r="E39" s="2">
        <v>67.12</v>
      </c>
      <c r="F39" s="2">
        <f t="shared" si="0"/>
        <v>740.1</v>
      </c>
    </row>
    <row r="40" spans="1:14" x14ac:dyDescent="0.3">
      <c r="A40" s="1">
        <v>41925</v>
      </c>
      <c r="D40" s="2">
        <v>50</v>
      </c>
      <c r="F40" s="2">
        <f t="shared" si="0"/>
        <v>790.1</v>
      </c>
    </row>
    <row r="41" spans="1:14" x14ac:dyDescent="0.3">
      <c r="A41" s="1">
        <v>41928</v>
      </c>
      <c r="C41" s="42">
        <v>400031</v>
      </c>
      <c r="E41" s="2">
        <v>18.649999999999999</v>
      </c>
      <c r="F41" s="2">
        <f t="shared" si="0"/>
        <v>771.45</v>
      </c>
    </row>
    <row r="42" spans="1:14" x14ac:dyDescent="0.3">
      <c r="A42" s="1">
        <v>41943</v>
      </c>
      <c r="D42" s="2">
        <v>32</v>
      </c>
      <c r="F42" s="2">
        <f t="shared" ref="F42:F47" si="1">F41+D42-E42</f>
        <v>803.45</v>
      </c>
    </row>
    <row r="43" spans="1:14" x14ac:dyDescent="0.3">
      <c r="A43" s="56">
        <v>41927</v>
      </c>
      <c r="B43" s="23"/>
      <c r="C43" s="25">
        <v>400033</v>
      </c>
      <c r="D43" s="55"/>
      <c r="E43" s="55">
        <v>233.7</v>
      </c>
      <c r="F43" s="2">
        <f t="shared" si="1"/>
        <v>569.75</v>
      </c>
    </row>
    <row r="44" spans="1:14" x14ac:dyDescent="0.3">
      <c r="A44" s="56">
        <v>41928</v>
      </c>
      <c r="B44" s="23"/>
      <c r="C44" s="23">
        <v>400034</v>
      </c>
      <c r="D44" s="55"/>
      <c r="E44" s="55">
        <v>38.06</v>
      </c>
      <c r="F44" s="2">
        <f t="shared" si="1"/>
        <v>531.69000000000005</v>
      </c>
    </row>
    <row r="45" spans="1:14" x14ac:dyDescent="0.3">
      <c r="A45" s="1">
        <v>41956</v>
      </c>
      <c r="D45" s="2">
        <v>50</v>
      </c>
      <c r="F45" s="2">
        <f>F44+D45-E45</f>
        <v>581.69000000000005</v>
      </c>
    </row>
    <row r="46" spans="1:14" x14ac:dyDescent="0.3">
      <c r="A46" s="1"/>
      <c r="C46" s="23">
        <v>400035</v>
      </c>
      <c r="D46" s="55"/>
      <c r="E46" s="55">
        <v>100</v>
      </c>
      <c r="F46" s="2">
        <f t="shared" si="1"/>
        <v>481.69000000000005</v>
      </c>
    </row>
    <row r="47" spans="1:14" x14ac:dyDescent="0.3">
      <c r="A47" s="1"/>
      <c r="C47" s="23">
        <v>400036</v>
      </c>
      <c r="D47" s="55"/>
      <c r="E47" s="55">
        <v>32.86</v>
      </c>
      <c r="F47" s="2">
        <f t="shared" si="1"/>
        <v>448.83000000000004</v>
      </c>
    </row>
    <row r="48" spans="1:14" x14ac:dyDescent="0.3">
      <c r="A48" s="1">
        <v>41964</v>
      </c>
      <c r="D48" s="2">
        <v>30</v>
      </c>
      <c r="F48" s="2">
        <f>F47+D48-E48</f>
        <v>478.83000000000004</v>
      </c>
    </row>
    <row r="49" spans="1:7" x14ac:dyDescent="0.3">
      <c r="A49" s="1">
        <v>41984</v>
      </c>
      <c r="D49" s="2">
        <v>20</v>
      </c>
      <c r="F49" s="2">
        <f>F48+D49-E49</f>
        <v>498.83000000000004</v>
      </c>
    </row>
    <row r="50" spans="1:7" x14ac:dyDescent="0.3">
      <c r="A50" s="1">
        <v>41996</v>
      </c>
      <c r="C50" s="23">
        <v>400037</v>
      </c>
      <c r="D50" s="55"/>
      <c r="E50" s="55">
        <v>50</v>
      </c>
      <c r="F50" s="2">
        <f t="shared" ref="F50:F67" si="2">F49+D50-E50</f>
        <v>448.83000000000004</v>
      </c>
    </row>
    <row r="51" spans="1:7" x14ac:dyDescent="0.3">
      <c r="A51" s="1"/>
      <c r="C51" s="23">
        <v>400038</v>
      </c>
      <c r="D51" s="55"/>
      <c r="E51" s="55">
        <v>77.790000000000006</v>
      </c>
      <c r="F51" s="2">
        <f t="shared" si="2"/>
        <v>371.04</v>
      </c>
    </row>
    <row r="52" spans="1:7" x14ac:dyDescent="0.3">
      <c r="A52" s="1">
        <v>42002</v>
      </c>
      <c r="B52" t="s">
        <v>111</v>
      </c>
      <c r="D52" s="2">
        <v>500</v>
      </c>
      <c r="F52" s="2">
        <f t="shared" si="2"/>
        <v>871.04</v>
      </c>
      <c r="G52" t="s">
        <v>57</v>
      </c>
    </row>
    <row r="53" spans="1:7" x14ac:dyDescent="0.3">
      <c r="A53" s="1">
        <v>42031</v>
      </c>
      <c r="C53">
        <v>400039</v>
      </c>
      <c r="E53" s="55">
        <v>30</v>
      </c>
      <c r="F53" s="2">
        <f t="shared" si="2"/>
        <v>841.04</v>
      </c>
      <c r="G53" s="22"/>
    </row>
    <row r="54" spans="1:7" x14ac:dyDescent="0.3">
      <c r="A54" s="1">
        <v>42045</v>
      </c>
      <c r="B54" t="s">
        <v>122</v>
      </c>
      <c r="D54" s="2">
        <v>30</v>
      </c>
      <c r="F54" s="2">
        <f t="shared" si="2"/>
        <v>871.04</v>
      </c>
    </row>
    <row r="55" spans="1:7" x14ac:dyDescent="0.3">
      <c r="A55" s="1">
        <v>42055</v>
      </c>
      <c r="B55" t="s">
        <v>136</v>
      </c>
      <c r="E55" s="2">
        <v>100</v>
      </c>
      <c r="F55" s="2">
        <f t="shared" si="2"/>
        <v>771.04</v>
      </c>
    </row>
    <row r="56" spans="1:7" x14ac:dyDescent="0.3">
      <c r="A56" s="1">
        <v>42058</v>
      </c>
      <c r="B56" t="s">
        <v>136</v>
      </c>
      <c r="E56" s="2">
        <v>50</v>
      </c>
      <c r="F56" s="2">
        <f t="shared" si="2"/>
        <v>721.04</v>
      </c>
    </row>
    <row r="57" spans="1:7" x14ac:dyDescent="0.3">
      <c r="A57" s="1">
        <v>42062</v>
      </c>
      <c r="B57" t="s">
        <v>124</v>
      </c>
      <c r="D57" s="2">
        <v>505</v>
      </c>
      <c r="F57" s="2">
        <f>F56+D57-E57</f>
        <v>1226.04</v>
      </c>
    </row>
    <row r="58" spans="1:7" x14ac:dyDescent="0.3">
      <c r="B58" t="s">
        <v>124</v>
      </c>
      <c r="D58" s="2">
        <v>320</v>
      </c>
      <c r="F58" s="2">
        <f t="shared" si="2"/>
        <v>1546.04</v>
      </c>
    </row>
    <row r="59" spans="1:7" x14ac:dyDescent="0.3">
      <c r="C59" s="23">
        <v>400040</v>
      </c>
      <c r="D59" s="55"/>
      <c r="E59" s="55">
        <v>72</v>
      </c>
      <c r="F59" s="2">
        <f t="shared" si="2"/>
        <v>1474.04</v>
      </c>
    </row>
    <row r="60" spans="1:7" x14ac:dyDescent="0.3">
      <c r="A60" s="1">
        <v>42065</v>
      </c>
      <c r="B60" t="s">
        <v>124</v>
      </c>
      <c r="D60" s="2">
        <v>634.33000000000004</v>
      </c>
      <c r="F60" s="2">
        <f>F59+D60-E60</f>
        <v>2108.37</v>
      </c>
    </row>
    <row r="61" spans="1:7" x14ac:dyDescent="0.3">
      <c r="B61" t="s">
        <v>125</v>
      </c>
      <c r="D61" s="2">
        <v>4.55</v>
      </c>
      <c r="F61" s="2">
        <f t="shared" si="2"/>
        <v>2112.92</v>
      </c>
    </row>
    <row r="62" spans="1:7" x14ac:dyDescent="0.3">
      <c r="A62" s="1">
        <v>42068</v>
      </c>
      <c r="B62" t="s">
        <v>138</v>
      </c>
      <c r="D62" s="2">
        <v>0.01</v>
      </c>
      <c r="F62" s="2">
        <f t="shared" si="2"/>
        <v>2112.9300000000003</v>
      </c>
    </row>
    <row r="63" spans="1:7" x14ac:dyDescent="0.3">
      <c r="A63" s="1">
        <v>42072</v>
      </c>
      <c r="C63" s="23">
        <v>400041</v>
      </c>
      <c r="D63" s="55"/>
      <c r="E63" s="55">
        <v>88.51</v>
      </c>
      <c r="F63" s="2">
        <f>F62+D63-E63</f>
        <v>2024.4200000000003</v>
      </c>
    </row>
    <row r="64" spans="1:7" x14ac:dyDescent="0.3">
      <c r="A64" s="1"/>
      <c r="C64" s="23">
        <v>400042</v>
      </c>
      <c r="D64" s="55"/>
      <c r="E64" s="55">
        <v>33.72</v>
      </c>
      <c r="F64" s="2">
        <f t="shared" si="2"/>
        <v>1990.7000000000003</v>
      </c>
    </row>
    <row r="65" spans="1:7" x14ac:dyDescent="0.3">
      <c r="A65" s="1"/>
      <c r="C65" s="22"/>
      <c r="E65" s="33"/>
      <c r="F65" s="2">
        <f t="shared" si="2"/>
        <v>1990.7000000000003</v>
      </c>
    </row>
    <row r="66" spans="1:7" x14ac:dyDescent="0.3">
      <c r="A66" s="1">
        <v>42090</v>
      </c>
      <c r="D66" s="2">
        <v>31.5</v>
      </c>
      <c r="F66" s="2">
        <f t="shared" si="2"/>
        <v>2022.2000000000003</v>
      </c>
      <c r="G66" t="s">
        <v>57</v>
      </c>
    </row>
    <row r="67" spans="1:7" x14ac:dyDescent="0.3">
      <c r="F67" s="50">
        <f t="shared" si="2"/>
        <v>2022.2000000000003</v>
      </c>
    </row>
  </sheetData>
  <pageMargins left="0.7" right="0.7" top="0.75" bottom="0.75" header="0.3" footer="0.3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I28" sqref="I28"/>
    </sheetView>
  </sheetViews>
  <sheetFormatPr defaultRowHeight="14.4" x14ac:dyDescent="0.3"/>
  <cols>
    <col min="1" max="1" width="10.6640625" bestFit="1" customWidth="1"/>
    <col min="2" max="2" width="27.88671875" customWidth="1"/>
    <col min="3" max="3" width="10.5546875" customWidth="1"/>
    <col min="4" max="4" width="13.109375" customWidth="1"/>
    <col min="5" max="7" width="9.109375" style="2"/>
    <col min="12" max="12" width="28.44140625" bestFit="1" customWidth="1"/>
  </cols>
  <sheetData>
    <row r="1" spans="1:15" x14ac:dyDescent="0.3">
      <c r="A1" s="5" t="s">
        <v>18</v>
      </c>
    </row>
    <row r="3" spans="1:15" x14ac:dyDescent="0.3">
      <c r="A3" s="5" t="s">
        <v>0</v>
      </c>
      <c r="B3" s="5" t="s">
        <v>1</v>
      </c>
      <c r="C3" s="5" t="s">
        <v>2</v>
      </c>
      <c r="D3" s="5" t="s">
        <v>19</v>
      </c>
      <c r="E3" s="9" t="s">
        <v>7</v>
      </c>
      <c r="F3" s="9" t="s">
        <v>8</v>
      </c>
      <c r="G3" s="9" t="s">
        <v>9</v>
      </c>
    </row>
    <row r="4" spans="1:15" x14ac:dyDescent="0.3">
      <c r="B4" t="s">
        <v>10</v>
      </c>
      <c r="G4" s="2">
        <v>259.64999999999998</v>
      </c>
    </row>
    <row r="5" spans="1:15" x14ac:dyDescent="0.3">
      <c r="A5" s="1">
        <v>41737</v>
      </c>
      <c r="B5" t="s">
        <v>36</v>
      </c>
      <c r="C5">
        <v>10</v>
      </c>
      <c r="D5">
        <v>0.54</v>
      </c>
      <c r="E5" s="2">
        <f>C5-D5</f>
        <v>9.4600000000000009</v>
      </c>
      <c r="G5" s="2">
        <f>G4+E5-F5</f>
        <v>269.10999999999996</v>
      </c>
    </row>
    <row r="6" spans="1:15" x14ac:dyDescent="0.3">
      <c r="A6" s="1">
        <v>41753</v>
      </c>
      <c r="B6" t="s">
        <v>44</v>
      </c>
      <c r="C6">
        <v>15</v>
      </c>
      <c r="D6">
        <v>0.71</v>
      </c>
      <c r="E6" s="2">
        <f t="shared" ref="E6:E22" si="0">C6-D6</f>
        <v>14.29</v>
      </c>
      <c r="G6" s="2">
        <f t="shared" ref="G6:G26" si="1">G5+E6-F6</f>
        <v>283.39999999999998</v>
      </c>
    </row>
    <row r="7" spans="1:15" x14ac:dyDescent="0.3">
      <c r="A7" s="1">
        <v>41754</v>
      </c>
      <c r="B7" t="s">
        <v>45</v>
      </c>
      <c r="C7">
        <v>10</v>
      </c>
      <c r="D7">
        <v>0.54</v>
      </c>
      <c r="E7" s="2">
        <f t="shared" si="0"/>
        <v>9.4600000000000009</v>
      </c>
      <c r="G7" s="2">
        <f t="shared" si="1"/>
        <v>292.85999999999996</v>
      </c>
    </row>
    <row r="8" spans="1:15" x14ac:dyDescent="0.3">
      <c r="A8" s="1">
        <v>41756</v>
      </c>
      <c r="B8" t="s">
        <v>46</v>
      </c>
      <c r="C8">
        <v>15</v>
      </c>
      <c r="D8">
        <v>0.71</v>
      </c>
      <c r="E8" s="2">
        <f t="shared" si="0"/>
        <v>14.29</v>
      </c>
      <c r="G8" s="2">
        <f t="shared" si="1"/>
        <v>307.14999999999998</v>
      </c>
    </row>
    <row r="9" spans="1:15" x14ac:dyDescent="0.3">
      <c r="A9" s="1"/>
      <c r="B9" t="s">
        <v>47</v>
      </c>
      <c r="C9">
        <v>20</v>
      </c>
      <c r="D9">
        <v>0.88</v>
      </c>
      <c r="E9" s="2">
        <f t="shared" si="0"/>
        <v>19.12</v>
      </c>
      <c r="G9" s="2">
        <f t="shared" si="1"/>
        <v>326.27</v>
      </c>
    </row>
    <row r="10" spans="1:15" x14ac:dyDescent="0.3">
      <c r="A10" s="1">
        <v>41757</v>
      </c>
      <c r="B10" t="s">
        <v>48</v>
      </c>
      <c r="C10">
        <v>10</v>
      </c>
      <c r="D10">
        <v>0.54</v>
      </c>
      <c r="E10" s="2">
        <f t="shared" si="0"/>
        <v>9.4600000000000009</v>
      </c>
      <c r="G10" s="2">
        <f t="shared" si="1"/>
        <v>335.72999999999996</v>
      </c>
    </row>
    <row r="11" spans="1:15" x14ac:dyDescent="0.3">
      <c r="A11" s="1">
        <v>41779</v>
      </c>
      <c r="B11" t="s">
        <v>52</v>
      </c>
      <c r="C11">
        <v>15</v>
      </c>
      <c r="D11">
        <v>0.71</v>
      </c>
      <c r="E11" s="2">
        <f t="shared" si="0"/>
        <v>14.29</v>
      </c>
      <c r="G11" s="2">
        <f t="shared" si="1"/>
        <v>350.02</v>
      </c>
      <c r="J11" s="4"/>
    </row>
    <row r="12" spans="1:15" x14ac:dyDescent="0.3">
      <c r="A12" s="1">
        <v>41783</v>
      </c>
      <c r="B12" t="s">
        <v>58</v>
      </c>
      <c r="C12">
        <v>15</v>
      </c>
      <c r="D12">
        <v>0.71</v>
      </c>
      <c r="E12" s="2">
        <f t="shared" si="0"/>
        <v>14.29</v>
      </c>
      <c r="G12" s="2">
        <f t="shared" si="1"/>
        <v>364.31</v>
      </c>
    </row>
    <row r="13" spans="1:15" x14ac:dyDescent="0.3">
      <c r="A13" s="1">
        <v>41793</v>
      </c>
      <c r="B13" t="s">
        <v>59</v>
      </c>
      <c r="C13">
        <v>20</v>
      </c>
      <c r="D13">
        <v>0.88</v>
      </c>
      <c r="E13" s="2">
        <f t="shared" si="0"/>
        <v>19.12</v>
      </c>
      <c r="G13" s="2">
        <f t="shared" si="1"/>
        <v>383.43</v>
      </c>
      <c r="J13" s="6"/>
      <c r="K13" s="21"/>
      <c r="M13" s="33"/>
      <c r="N13" s="2"/>
      <c r="O13" s="11"/>
    </row>
    <row r="14" spans="1:15" x14ac:dyDescent="0.3">
      <c r="A14" s="1"/>
      <c r="B14" t="s">
        <v>60</v>
      </c>
      <c r="C14">
        <v>20</v>
      </c>
      <c r="D14">
        <v>0.88</v>
      </c>
      <c r="E14" s="2">
        <f t="shared" si="0"/>
        <v>19.12</v>
      </c>
      <c r="G14" s="2">
        <f t="shared" si="1"/>
        <v>402.55</v>
      </c>
      <c r="J14" s="6"/>
      <c r="K14" s="21"/>
      <c r="M14" s="2"/>
      <c r="N14" s="2"/>
      <c r="O14" s="11"/>
    </row>
    <row r="15" spans="1:15" x14ac:dyDescent="0.3">
      <c r="A15" s="1">
        <v>41813</v>
      </c>
      <c r="B15" t="s">
        <v>62</v>
      </c>
      <c r="C15">
        <v>25</v>
      </c>
      <c r="D15">
        <v>1.05</v>
      </c>
      <c r="E15" s="2">
        <f t="shared" si="0"/>
        <v>23.95</v>
      </c>
      <c r="G15" s="2">
        <f t="shared" si="1"/>
        <v>426.5</v>
      </c>
      <c r="J15" s="6"/>
      <c r="K15" s="21"/>
      <c r="M15" s="33"/>
      <c r="N15" s="2"/>
      <c r="O15" s="11"/>
    </row>
    <row r="16" spans="1:15" x14ac:dyDescent="0.3">
      <c r="A16" s="1">
        <v>41817</v>
      </c>
      <c r="B16" t="s">
        <v>64</v>
      </c>
      <c r="C16">
        <v>15</v>
      </c>
      <c r="D16">
        <v>0.71</v>
      </c>
      <c r="E16" s="2">
        <f t="shared" si="0"/>
        <v>14.29</v>
      </c>
      <c r="G16" s="2">
        <f t="shared" si="1"/>
        <v>440.79</v>
      </c>
      <c r="J16" s="6"/>
      <c r="K16" s="21"/>
      <c r="M16" s="33"/>
      <c r="N16" s="2"/>
      <c r="O16" s="11"/>
    </row>
    <row r="17" spans="1:15" x14ac:dyDescent="0.3">
      <c r="A17" s="1">
        <v>41836</v>
      </c>
      <c r="B17" t="s">
        <v>66</v>
      </c>
      <c r="C17">
        <v>20</v>
      </c>
      <c r="D17">
        <v>0.88</v>
      </c>
      <c r="E17" s="2">
        <f t="shared" si="0"/>
        <v>19.12</v>
      </c>
      <c r="G17" s="2">
        <f t="shared" si="1"/>
        <v>459.91</v>
      </c>
      <c r="J17" s="6"/>
      <c r="K17" s="21"/>
      <c r="M17" s="33"/>
      <c r="N17" s="2"/>
      <c r="O17" s="11"/>
    </row>
    <row r="18" spans="1:15" x14ac:dyDescent="0.3">
      <c r="A18" s="1">
        <v>41908</v>
      </c>
      <c r="B18" t="s">
        <v>67</v>
      </c>
      <c r="C18">
        <v>15</v>
      </c>
      <c r="D18">
        <v>0.71</v>
      </c>
      <c r="E18" s="2">
        <f t="shared" si="0"/>
        <v>14.29</v>
      </c>
      <c r="G18" s="2">
        <f t="shared" si="1"/>
        <v>474.20000000000005</v>
      </c>
      <c r="H18" t="s">
        <v>57</v>
      </c>
      <c r="J18" s="6"/>
      <c r="K18" s="21"/>
      <c r="M18" s="33"/>
      <c r="N18" s="2"/>
      <c r="O18" s="11"/>
    </row>
    <row r="19" spans="1:15" x14ac:dyDescent="0.3">
      <c r="A19" s="1">
        <v>41952</v>
      </c>
      <c r="B19" t="s">
        <v>113</v>
      </c>
      <c r="C19">
        <v>10</v>
      </c>
      <c r="D19">
        <v>0.54</v>
      </c>
      <c r="E19" s="2">
        <f t="shared" si="0"/>
        <v>9.4600000000000009</v>
      </c>
      <c r="G19" s="2">
        <f t="shared" si="1"/>
        <v>483.66</v>
      </c>
      <c r="J19" s="6"/>
      <c r="K19" s="21"/>
      <c r="M19" s="33"/>
      <c r="N19" s="2"/>
      <c r="O19" s="11"/>
    </row>
    <row r="20" spans="1:15" x14ac:dyDescent="0.3">
      <c r="A20" s="1">
        <v>41976</v>
      </c>
      <c r="B20" t="s">
        <v>114</v>
      </c>
      <c r="C20">
        <v>15</v>
      </c>
      <c r="D20">
        <v>0.71</v>
      </c>
      <c r="E20" s="2">
        <f t="shared" si="0"/>
        <v>14.29</v>
      </c>
      <c r="G20" s="2">
        <f t="shared" si="1"/>
        <v>497.95000000000005</v>
      </c>
      <c r="J20" s="6"/>
      <c r="K20" s="21"/>
      <c r="M20" s="33"/>
      <c r="N20" s="2"/>
      <c r="O20" s="11"/>
    </row>
    <row r="21" spans="1:15" x14ac:dyDescent="0.3">
      <c r="A21" s="1">
        <v>41980</v>
      </c>
      <c r="B21" t="s">
        <v>115</v>
      </c>
      <c r="C21">
        <v>20</v>
      </c>
      <c r="D21">
        <v>0.88</v>
      </c>
      <c r="E21" s="2">
        <f t="shared" si="0"/>
        <v>19.12</v>
      </c>
      <c r="G21" s="2">
        <f t="shared" si="1"/>
        <v>517.07000000000005</v>
      </c>
      <c r="J21" s="6"/>
      <c r="K21" s="21"/>
      <c r="M21" s="33"/>
      <c r="N21" s="2"/>
      <c r="O21" s="11"/>
    </row>
    <row r="22" spans="1:15" x14ac:dyDescent="0.3">
      <c r="A22" s="1">
        <v>41982</v>
      </c>
      <c r="B22" t="s">
        <v>117</v>
      </c>
      <c r="C22">
        <v>10</v>
      </c>
      <c r="D22">
        <v>0.54</v>
      </c>
      <c r="E22" s="2">
        <f t="shared" si="0"/>
        <v>9.4600000000000009</v>
      </c>
      <c r="G22" s="2">
        <f t="shared" si="1"/>
        <v>526.53000000000009</v>
      </c>
      <c r="J22" s="6"/>
      <c r="K22" s="21"/>
      <c r="M22" s="33"/>
      <c r="N22" s="2"/>
      <c r="O22" s="11"/>
    </row>
    <row r="23" spans="1:15" x14ac:dyDescent="0.3">
      <c r="A23" s="1">
        <v>42002</v>
      </c>
      <c r="B23" t="s">
        <v>118</v>
      </c>
      <c r="C23">
        <v>10</v>
      </c>
      <c r="D23">
        <v>0.34</v>
      </c>
      <c r="F23" s="2">
        <f>C23-D23</f>
        <v>9.66</v>
      </c>
      <c r="G23" s="2">
        <f>G22-F23</f>
        <v>516.87000000000012</v>
      </c>
      <c r="H23" t="s">
        <v>57</v>
      </c>
      <c r="J23" s="6"/>
      <c r="K23" s="21"/>
      <c r="M23" s="33"/>
      <c r="N23" s="2"/>
      <c r="O23" s="11"/>
    </row>
    <row r="24" spans="1:15" x14ac:dyDescent="0.3">
      <c r="A24" s="1">
        <v>42002</v>
      </c>
      <c r="B24" t="s">
        <v>119</v>
      </c>
      <c r="F24" s="2">
        <v>500</v>
      </c>
      <c r="G24" s="53">
        <f t="shared" si="1"/>
        <v>16.870000000000118</v>
      </c>
      <c r="J24" s="6"/>
      <c r="K24" s="21"/>
      <c r="M24" s="2"/>
      <c r="N24" s="2"/>
      <c r="O24" s="11"/>
    </row>
    <row r="25" spans="1:15" x14ac:dyDescent="0.3">
      <c r="A25" s="1">
        <v>42086</v>
      </c>
      <c r="B25" t="s">
        <v>143</v>
      </c>
      <c r="C25">
        <v>5.5</v>
      </c>
      <c r="D25">
        <v>0.39</v>
      </c>
      <c r="E25" s="2">
        <f t="shared" ref="E25" si="2">C25-D25</f>
        <v>5.1100000000000003</v>
      </c>
      <c r="G25" s="53">
        <f t="shared" si="1"/>
        <v>21.980000000000118</v>
      </c>
      <c r="H25" t="s">
        <v>57</v>
      </c>
      <c r="J25" s="6"/>
      <c r="K25" s="21"/>
      <c r="M25" s="2"/>
      <c r="N25" s="2"/>
      <c r="O25" s="11"/>
    </row>
    <row r="26" spans="1:15" ht="15" thickBot="1" x14ac:dyDescent="0.35">
      <c r="G26" s="58">
        <f t="shared" si="1"/>
        <v>21.980000000000118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11" sqref="E11"/>
    </sheetView>
  </sheetViews>
  <sheetFormatPr defaultRowHeight="14.4" x14ac:dyDescent="0.3"/>
  <cols>
    <col min="1" max="1" width="10.6640625" bestFit="1" customWidth="1"/>
    <col min="2" max="2" width="21.5546875" bestFit="1" customWidth="1"/>
  </cols>
  <sheetData>
    <row r="1" spans="1:6" x14ac:dyDescent="0.3">
      <c r="A1" s="5" t="s">
        <v>104</v>
      </c>
      <c r="D1" s="2"/>
      <c r="E1" s="2"/>
      <c r="F1" s="2"/>
    </row>
    <row r="2" spans="1:6" x14ac:dyDescent="0.3">
      <c r="D2" s="2"/>
      <c r="E2" s="2"/>
      <c r="F2" s="2"/>
    </row>
    <row r="3" spans="1:6" x14ac:dyDescent="0.3">
      <c r="A3" s="5" t="s">
        <v>0</v>
      </c>
      <c r="B3" s="5" t="s">
        <v>1</v>
      </c>
      <c r="C3" s="5"/>
      <c r="D3" s="9" t="s">
        <v>7</v>
      </c>
      <c r="E3" s="9" t="s">
        <v>8</v>
      </c>
      <c r="F3" s="9" t="s">
        <v>9</v>
      </c>
    </row>
    <row r="4" spans="1:6" x14ac:dyDescent="0.3">
      <c r="A4" s="1">
        <v>41989</v>
      </c>
      <c r="B4" t="s">
        <v>107</v>
      </c>
      <c r="D4" s="29">
        <v>62</v>
      </c>
      <c r="E4" s="29"/>
      <c r="F4" s="29">
        <f>D4-E4</f>
        <v>62</v>
      </c>
    </row>
    <row r="5" spans="1:6" x14ac:dyDescent="0.3">
      <c r="A5" s="1">
        <v>42031</v>
      </c>
      <c r="B5" t="s">
        <v>110</v>
      </c>
      <c r="D5" s="29"/>
      <c r="E5" s="29">
        <v>27.45</v>
      </c>
      <c r="F5" s="29">
        <f>F4+(D5-E5)</f>
        <v>34.549999999999997</v>
      </c>
    </row>
    <row r="6" spans="1:6" x14ac:dyDescent="0.3">
      <c r="A6" s="1">
        <v>42045</v>
      </c>
      <c r="B6" t="s">
        <v>121</v>
      </c>
      <c r="D6" s="29"/>
      <c r="E6" s="29">
        <v>30</v>
      </c>
      <c r="F6" s="29">
        <f>F5+(D6-E6)</f>
        <v>4.5499999999999972</v>
      </c>
    </row>
    <row r="7" spans="1:6" x14ac:dyDescent="0.3">
      <c r="A7" s="1">
        <v>42065</v>
      </c>
      <c r="B7" t="s">
        <v>121</v>
      </c>
      <c r="D7" s="29"/>
      <c r="E7" s="29">
        <v>4.55</v>
      </c>
      <c r="F7" s="29">
        <f t="shared" ref="F7:F34" si="0">F6+(D7-E7)</f>
        <v>0</v>
      </c>
    </row>
    <row r="8" spans="1:6" x14ac:dyDescent="0.3">
      <c r="A8" s="1">
        <v>42070</v>
      </c>
      <c r="B8" t="s">
        <v>126</v>
      </c>
      <c r="D8" s="29">
        <v>23</v>
      </c>
      <c r="E8" s="29"/>
      <c r="F8" s="29">
        <f t="shared" si="0"/>
        <v>23</v>
      </c>
    </row>
    <row r="9" spans="1:6" x14ac:dyDescent="0.3">
      <c r="A9" s="1">
        <v>42073</v>
      </c>
      <c r="B9" t="s">
        <v>133</v>
      </c>
      <c r="D9" s="29"/>
      <c r="E9" s="29">
        <v>12.72</v>
      </c>
      <c r="F9" s="29">
        <f t="shared" si="0"/>
        <v>10.28</v>
      </c>
    </row>
    <row r="10" spans="1:6" x14ac:dyDescent="0.3">
      <c r="A10" s="1"/>
      <c r="D10" s="29"/>
      <c r="E10" s="29"/>
      <c r="F10" s="29">
        <f t="shared" si="0"/>
        <v>10.28</v>
      </c>
    </row>
    <row r="11" spans="1:6" x14ac:dyDescent="0.3">
      <c r="A11" s="1"/>
      <c r="D11" s="29"/>
      <c r="E11" s="29"/>
      <c r="F11" s="29">
        <f t="shared" si="0"/>
        <v>10.28</v>
      </c>
    </row>
    <row r="12" spans="1:6" x14ac:dyDescent="0.3">
      <c r="A12" s="1"/>
      <c r="D12" s="29"/>
      <c r="E12" s="29"/>
      <c r="F12" s="29">
        <f t="shared" si="0"/>
        <v>10.28</v>
      </c>
    </row>
    <row r="13" spans="1:6" x14ac:dyDescent="0.3">
      <c r="A13" s="1"/>
      <c r="D13" s="29"/>
      <c r="E13" s="29"/>
      <c r="F13" s="29">
        <f t="shared" si="0"/>
        <v>10.28</v>
      </c>
    </row>
    <row r="14" spans="1:6" x14ac:dyDescent="0.3">
      <c r="A14" s="1"/>
      <c r="D14" s="29"/>
      <c r="E14" s="29"/>
      <c r="F14" s="29">
        <f t="shared" si="0"/>
        <v>10.28</v>
      </c>
    </row>
    <row r="15" spans="1:6" x14ac:dyDescent="0.3">
      <c r="A15" s="1"/>
      <c r="D15" s="29"/>
      <c r="E15" s="29"/>
      <c r="F15" s="29">
        <f t="shared" si="0"/>
        <v>10.28</v>
      </c>
    </row>
    <row r="16" spans="1:6" x14ac:dyDescent="0.3">
      <c r="A16" s="1"/>
      <c r="D16" s="29"/>
      <c r="E16" s="29"/>
      <c r="F16" s="29">
        <f t="shared" si="0"/>
        <v>10.28</v>
      </c>
    </row>
    <row r="17" spans="1:6" x14ac:dyDescent="0.3">
      <c r="A17" s="1"/>
      <c r="D17" s="29"/>
      <c r="E17" s="29"/>
      <c r="F17" s="29">
        <f t="shared" si="0"/>
        <v>10.28</v>
      </c>
    </row>
    <row r="18" spans="1:6" x14ac:dyDescent="0.3">
      <c r="A18" s="1"/>
      <c r="D18" s="29"/>
      <c r="E18" s="29"/>
      <c r="F18" s="29">
        <f t="shared" si="0"/>
        <v>10.28</v>
      </c>
    </row>
    <row r="19" spans="1:6" x14ac:dyDescent="0.3">
      <c r="A19" s="1"/>
      <c r="D19" s="29"/>
      <c r="E19" s="29"/>
      <c r="F19" s="29">
        <f t="shared" si="0"/>
        <v>10.28</v>
      </c>
    </row>
    <row r="20" spans="1:6" x14ac:dyDescent="0.3">
      <c r="A20" s="1"/>
      <c r="D20" s="29"/>
      <c r="E20" s="29"/>
      <c r="F20" s="29">
        <f t="shared" si="0"/>
        <v>10.28</v>
      </c>
    </row>
    <row r="21" spans="1:6" x14ac:dyDescent="0.3">
      <c r="A21" s="1"/>
      <c r="D21" s="29"/>
      <c r="E21" s="29"/>
      <c r="F21" s="29">
        <f t="shared" si="0"/>
        <v>10.28</v>
      </c>
    </row>
    <row r="22" spans="1:6" x14ac:dyDescent="0.3">
      <c r="A22" s="1"/>
      <c r="D22" s="29"/>
      <c r="E22" s="29"/>
      <c r="F22" s="29">
        <f t="shared" si="0"/>
        <v>10.28</v>
      </c>
    </row>
    <row r="23" spans="1:6" x14ac:dyDescent="0.3">
      <c r="A23" s="1"/>
      <c r="D23" s="29"/>
      <c r="E23" s="29"/>
      <c r="F23" s="29">
        <f t="shared" si="0"/>
        <v>10.28</v>
      </c>
    </row>
    <row r="24" spans="1:6" x14ac:dyDescent="0.3">
      <c r="A24" s="1"/>
      <c r="D24" s="29"/>
      <c r="E24" s="29"/>
      <c r="F24" s="29">
        <f t="shared" si="0"/>
        <v>10.28</v>
      </c>
    </row>
    <row r="25" spans="1:6" x14ac:dyDescent="0.3">
      <c r="A25" s="1"/>
      <c r="D25" s="29"/>
      <c r="E25" s="29"/>
      <c r="F25" s="29">
        <f t="shared" si="0"/>
        <v>10.28</v>
      </c>
    </row>
    <row r="26" spans="1:6" x14ac:dyDescent="0.3">
      <c r="A26" s="1"/>
      <c r="D26" s="29"/>
      <c r="E26" s="29"/>
      <c r="F26" s="29">
        <f t="shared" si="0"/>
        <v>10.28</v>
      </c>
    </row>
    <row r="27" spans="1:6" x14ac:dyDescent="0.3">
      <c r="A27" s="1"/>
      <c r="D27" s="29"/>
      <c r="E27" s="29"/>
      <c r="F27" s="29">
        <f t="shared" si="0"/>
        <v>10.28</v>
      </c>
    </row>
    <row r="28" spans="1:6" x14ac:dyDescent="0.3">
      <c r="A28" s="1"/>
      <c r="D28" s="29"/>
      <c r="E28" s="29"/>
      <c r="F28" s="29">
        <f t="shared" si="0"/>
        <v>10.28</v>
      </c>
    </row>
    <row r="29" spans="1:6" x14ac:dyDescent="0.3">
      <c r="A29" s="1"/>
      <c r="D29" s="29"/>
      <c r="E29" s="29"/>
      <c r="F29" s="29">
        <f t="shared" si="0"/>
        <v>10.28</v>
      </c>
    </row>
    <row r="30" spans="1:6" x14ac:dyDescent="0.3">
      <c r="A30" s="1"/>
      <c r="D30" s="29"/>
      <c r="E30" s="29"/>
      <c r="F30" s="29">
        <f t="shared" si="0"/>
        <v>10.28</v>
      </c>
    </row>
    <row r="31" spans="1:6" x14ac:dyDescent="0.3">
      <c r="A31" s="1"/>
      <c r="D31" s="29"/>
      <c r="E31" s="29"/>
      <c r="F31" s="29">
        <f t="shared" si="0"/>
        <v>10.28</v>
      </c>
    </row>
    <row r="32" spans="1:6" x14ac:dyDescent="0.3">
      <c r="A32" s="1"/>
      <c r="D32" s="29"/>
      <c r="E32" s="29"/>
      <c r="F32" s="29">
        <f t="shared" si="0"/>
        <v>10.28</v>
      </c>
    </row>
    <row r="33" spans="1:6" x14ac:dyDescent="0.3">
      <c r="A33" s="1"/>
      <c r="D33" s="29"/>
      <c r="E33" s="29"/>
      <c r="F33" s="29">
        <f t="shared" si="0"/>
        <v>10.28</v>
      </c>
    </row>
    <row r="34" spans="1:6" x14ac:dyDescent="0.3">
      <c r="D34" s="29"/>
      <c r="E34" s="29"/>
      <c r="F34" s="51">
        <f t="shared" si="0"/>
        <v>10.28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64" zoomScaleNormal="100" workbookViewId="0">
      <selection activeCell="H9" sqref="H9"/>
    </sheetView>
  </sheetViews>
  <sheetFormatPr defaultRowHeight="14.4" x14ac:dyDescent="0.3"/>
  <cols>
    <col min="1" max="1" width="18.109375" customWidth="1"/>
    <col min="3" max="3" width="14.5546875" bestFit="1" customWidth="1"/>
    <col min="4" max="4" width="15.6640625" bestFit="1" customWidth="1"/>
    <col min="7" max="7" width="14.5546875" bestFit="1" customWidth="1"/>
    <col min="8" max="8" width="16.88671875" bestFit="1" customWidth="1"/>
  </cols>
  <sheetData>
    <row r="1" spans="1:10" ht="15.6" x14ac:dyDescent="0.3">
      <c r="A1" s="27" t="s">
        <v>159</v>
      </c>
    </row>
    <row r="2" spans="1:10" ht="15.6" x14ac:dyDescent="0.3">
      <c r="A2" s="27"/>
    </row>
    <row r="3" spans="1:10" ht="15.6" x14ac:dyDescent="0.3">
      <c r="A3" s="27"/>
    </row>
    <row r="4" spans="1:10" ht="15.6" x14ac:dyDescent="0.3">
      <c r="A4" s="27"/>
    </row>
    <row r="5" spans="1:10" ht="15.6" x14ac:dyDescent="0.3">
      <c r="A5" s="27"/>
    </row>
    <row r="6" spans="1:10" x14ac:dyDescent="0.3">
      <c r="C6" s="68" t="s">
        <v>152</v>
      </c>
      <c r="D6" s="68"/>
      <c r="G6" s="69" t="s">
        <v>153</v>
      </c>
      <c r="H6" s="70"/>
    </row>
    <row r="7" spans="1:10" x14ac:dyDescent="0.3">
      <c r="A7" s="28" t="s">
        <v>21</v>
      </c>
    </row>
    <row r="8" spans="1:10" x14ac:dyDescent="0.3">
      <c r="A8" s="28"/>
    </row>
    <row r="9" spans="1:10" x14ac:dyDescent="0.3">
      <c r="A9" t="s">
        <v>3</v>
      </c>
      <c r="C9" s="29">
        <f>Income!E60</f>
        <v>1055.3400000000001</v>
      </c>
      <c r="G9" s="64">
        <v>1595</v>
      </c>
      <c r="H9" s="29"/>
    </row>
    <row r="10" spans="1:10" x14ac:dyDescent="0.3">
      <c r="A10" t="s">
        <v>82</v>
      </c>
      <c r="C10" s="29">
        <f>Income!F60</f>
        <v>1554.33</v>
      </c>
      <c r="G10" s="64">
        <v>125.4</v>
      </c>
      <c r="H10" s="29"/>
    </row>
    <row r="11" spans="1:10" x14ac:dyDescent="0.3">
      <c r="A11" t="s">
        <v>20</v>
      </c>
      <c r="C11" s="29">
        <f>Income!H60</f>
        <v>42</v>
      </c>
      <c r="G11" s="64">
        <v>953.15</v>
      </c>
      <c r="H11" s="29"/>
    </row>
    <row r="12" spans="1:10" x14ac:dyDescent="0.3">
      <c r="A12" t="s">
        <v>97</v>
      </c>
      <c r="C12" s="29">
        <f>Income!G60</f>
        <v>3</v>
      </c>
      <c r="G12" s="64">
        <v>3</v>
      </c>
      <c r="H12" s="29"/>
    </row>
    <row r="13" spans="1:10" x14ac:dyDescent="0.3">
      <c r="A13" t="s">
        <v>139</v>
      </c>
      <c r="C13" s="29">
        <f>Income!I60</f>
        <v>0.01</v>
      </c>
      <c r="G13" s="64"/>
      <c r="H13" s="29"/>
    </row>
    <row r="14" spans="1:10" x14ac:dyDescent="0.3">
      <c r="A14" t="s">
        <v>83</v>
      </c>
      <c r="C14" s="29">
        <f>Income!J60</f>
        <v>1005.96</v>
      </c>
      <c r="G14" s="64"/>
      <c r="H14" s="29"/>
    </row>
    <row r="15" spans="1:10" x14ac:dyDescent="0.3">
      <c r="C15" s="29"/>
      <c r="G15" s="64"/>
      <c r="H15" s="29"/>
      <c r="J15" s="29"/>
    </row>
    <row r="16" spans="1:10" x14ac:dyDescent="0.3">
      <c r="A16" s="5" t="s">
        <v>24</v>
      </c>
      <c r="D16" s="30">
        <f>SUM(C9:C15)</f>
        <v>3660.6400000000003</v>
      </c>
      <c r="H16" s="64">
        <f>SUM(G9:G15)</f>
        <v>2676.55</v>
      </c>
    </row>
    <row r="17" spans="1:8" x14ac:dyDescent="0.3">
      <c r="A17" s="5"/>
      <c r="D17" s="30"/>
    </row>
    <row r="19" spans="1:8" x14ac:dyDescent="0.3">
      <c r="A19" s="5" t="s">
        <v>22</v>
      </c>
    </row>
    <row r="20" spans="1:8" x14ac:dyDescent="0.3">
      <c r="A20" s="5"/>
    </row>
    <row r="21" spans="1:8" x14ac:dyDescent="0.3">
      <c r="A21" t="s">
        <v>12</v>
      </c>
      <c r="C21" s="29">
        <f>Expenditure!F44</f>
        <v>0</v>
      </c>
      <c r="G21" s="64">
        <v>117.95</v>
      </c>
      <c r="H21" s="64"/>
    </row>
    <row r="22" spans="1:8" x14ac:dyDescent="0.3">
      <c r="A22" t="s">
        <v>13</v>
      </c>
      <c r="C22" s="29">
        <f>Expenditure!G44</f>
        <v>77.86</v>
      </c>
      <c r="G22" s="64">
        <v>124.17</v>
      </c>
      <c r="H22" s="64"/>
    </row>
    <row r="23" spans="1:8" x14ac:dyDescent="0.3">
      <c r="A23" t="s">
        <v>14</v>
      </c>
      <c r="C23" s="29">
        <f>Expenditure!H44</f>
        <v>29.43</v>
      </c>
      <c r="G23" s="64">
        <v>173.66</v>
      </c>
      <c r="H23" s="64"/>
    </row>
    <row r="24" spans="1:8" x14ac:dyDescent="0.3">
      <c r="A24" t="s">
        <v>15</v>
      </c>
      <c r="C24" s="29">
        <f>Expenditure!I44</f>
        <v>70.92</v>
      </c>
      <c r="G24" s="64">
        <v>264.14</v>
      </c>
      <c r="H24" s="64"/>
    </row>
    <row r="25" spans="1:8" x14ac:dyDescent="0.3">
      <c r="A25" t="s">
        <v>20</v>
      </c>
      <c r="C25" s="29">
        <f>Expenditure!J44</f>
        <v>491.49</v>
      </c>
      <c r="G25" s="64">
        <v>761</v>
      </c>
      <c r="H25" s="64"/>
    </row>
    <row r="26" spans="1:8" x14ac:dyDescent="0.3">
      <c r="A26" t="s">
        <v>70</v>
      </c>
      <c r="C26" s="29">
        <f>Expenditure!K44</f>
        <v>223.66</v>
      </c>
      <c r="G26" s="64"/>
      <c r="H26" s="64"/>
    </row>
    <row r="27" spans="1:8" x14ac:dyDescent="0.3">
      <c r="A27" t="s">
        <v>83</v>
      </c>
      <c r="C27" s="29">
        <f>Expenditure!O44</f>
        <v>1329.92</v>
      </c>
      <c r="G27" s="64"/>
      <c r="H27" s="64"/>
    </row>
    <row r="28" spans="1:8" x14ac:dyDescent="0.3">
      <c r="A28" t="s">
        <v>93</v>
      </c>
      <c r="C28" s="29">
        <f>Expenditure!L44</f>
        <v>223.44</v>
      </c>
      <c r="G28" s="64"/>
      <c r="H28" s="64"/>
    </row>
    <row r="29" spans="1:8" x14ac:dyDescent="0.3">
      <c r="A29" t="s">
        <v>4</v>
      </c>
      <c r="C29" s="29">
        <f>Expenditure!M44</f>
        <v>344.23</v>
      </c>
      <c r="G29" s="64"/>
      <c r="H29" s="64"/>
    </row>
    <row r="30" spans="1:8" x14ac:dyDescent="0.3">
      <c r="A30" t="s">
        <v>96</v>
      </c>
      <c r="C30" s="29">
        <f>Expenditure!N44</f>
        <v>33</v>
      </c>
      <c r="G30" s="64"/>
      <c r="H30" s="64"/>
    </row>
    <row r="31" spans="1:8" x14ac:dyDescent="0.3">
      <c r="A31" t="s">
        <v>25</v>
      </c>
      <c r="C31" s="29">
        <f>Income!K60</f>
        <v>13.510000000000002</v>
      </c>
      <c r="G31" s="64">
        <v>13.35</v>
      </c>
      <c r="H31" s="64"/>
    </row>
    <row r="32" spans="1:8" x14ac:dyDescent="0.3">
      <c r="A32" t="s">
        <v>154</v>
      </c>
      <c r="C32" s="29">
        <v>0</v>
      </c>
      <c r="G32" s="64">
        <v>6</v>
      </c>
      <c r="H32" s="64"/>
    </row>
    <row r="33" spans="1:8" x14ac:dyDescent="0.3">
      <c r="G33" s="64"/>
      <c r="H33" s="64"/>
    </row>
    <row r="34" spans="1:8" x14ac:dyDescent="0.3">
      <c r="A34" s="5" t="s">
        <v>24</v>
      </c>
      <c r="D34" s="30">
        <f>SUM(C21:C33)</f>
        <v>2837.4600000000005</v>
      </c>
      <c r="G34" s="64"/>
      <c r="H34" s="64">
        <f>SUM(G21:G33)</f>
        <v>1460.27</v>
      </c>
    </row>
    <row r="35" spans="1:8" x14ac:dyDescent="0.3">
      <c r="A35" s="5"/>
      <c r="D35" s="30"/>
    </row>
    <row r="36" spans="1:8" x14ac:dyDescent="0.3">
      <c r="A36" s="5"/>
      <c r="D36" s="30"/>
    </row>
    <row r="38" spans="1:8" x14ac:dyDescent="0.3">
      <c r="A38" s="5" t="s">
        <v>27</v>
      </c>
      <c r="D38" s="32">
        <f>D16-D34</f>
        <v>823.17999999999984</v>
      </c>
      <c r="H38" s="66">
        <f>H16-H34</f>
        <v>1216.2800000000002</v>
      </c>
    </row>
    <row r="39" spans="1:8" x14ac:dyDescent="0.3">
      <c r="A39" t="s">
        <v>141</v>
      </c>
      <c r="D39" s="29">
        <v>15</v>
      </c>
    </row>
    <row r="40" spans="1:8" x14ac:dyDescent="0.3">
      <c r="D40" s="32">
        <f>SUM(D38:D39)</f>
        <v>838.17999999999984</v>
      </c>
      <c r="H40" s="65"/>
    </row>
    <row r="41" spans="1:8" x14ac:dyDescent="0.3">
      <c r="D41" s="39"/>
    </row>
    <row r="42" spans="1:8" x14ac:dyDescent="0.3">
      <c r="A42" s="5" t="s">
        <v>49</v>
      </c>
      <c r="D42" s="39">
        <v>1216.28</v>
      </c>
    </row>
    <row r="43" spans="1:8" ht="15" thickBot="1" x14ac:dyDescent="0.35">
      <c r="D43" s="40"/>
    </row>
    <row r="44" spans="1:8" x14ac:dyDescent="0.3">
      <c r="A44" s="5" t="s">
        <v>50</v>
      </c>
      <c r="D44" s="39">
        <f>D40+D42</f>
        <v>2054.46</v>
      </c>
    </row>
    <row r="45" spans="1:8" x14ac:dyDescent="0.3">
      <c r="A45" s="5"/>
      <c r="D45" s="39"/>
    </row>
    <row r="46" spans="1:8" x14ac:dyDescent="0.3">
      <c r="A46" s="5"/>
      <c r="D46" s="39"/>
    </row>
    <row r="47" spans="1:8" x14ac:dyDescent="0.3">
      <c r="A47" s="5"/>
      <c r="D47" s="39"/>
    </row>
    <row r="48" spans="1:8" x14ac:dyDescent="0.3">
      <c r="D48" s="35"/>
    </row>
    <row r="49" spans="1:6" x14ac:dyDescent="0.3">
      <c r="A49" s="28" t="s">
        <v>28</v>
      </c>
    </row>
    <row r="50" spans="1:6" x14ac:dyDescent="0.3">
      <c r="B50" t="s">
        <v>29</v>
      </c>
      <c r="D50" s="29">
        <f>Bank!F67</f>
        <v>2022.2000000000003</v>
      </c>
    </row>
    <row r="51" spans="1:6" x14ac:dyDescent="0.3">
      <c r="B51" t="s">
        <v>30</v>
      </c>
      <c r="D51" s="4">
        <f>Paypal!G26</f>
        <v>21.980000000000118</v>
      </c>
    </row>
    <row r="52" spans="1:6" x14ac:dyDescent="0.3">
      <c r="B52" t="s">
        <v>105</v>
      </c>
      <c r="D52" s="4">
        <f>Cash!F34</f>
        <v>10.28</v>
      </c>
    </row>
    <row r="53" spans="1:6" x14ac:dyDescent="0.3">
      <c r="D53" s="32">
        <f>SUM(D50:D52)</f>
        <v>2054.4600000000005</v>
      </c>
    </row>
    <row r="54" spans="1:6" x14ac:dyDescent="0.3">
      <c r="D54" s="39"/>
    </row>
    <row r="55" spans="1:6" x14ac:dyDescent="0.3">
      <c r="A55" s="59"/>
    </row>
    <row r="56" spans="1:6" x14ac:dyDescent="0.3">
      <c r="A56" s="60" t="s">
        <v>155</v>
      </c>
    </row>
    <row r="57" spans="1:6" x14ac:dyDescent="0.3">
      <c r="A57" s="60"/>
    </row>
    <row r="58" spans="1:6" x14ac:dyDescent="0.3">
      <c r="A58" s="67" t="s">
        <v>0</v>
      </c>
      <c r="B58" t="s">
        <v>158</v>
      </c>
      <c r="F58" t="s">
        <v>156</v>
      </c>
    </row>
    <row r="59" spans="1:6" x14ac:dyDescent="0.3">
      <c r="A59" s="62"/>
      <c r="F59" t="s">
        <v>157</v>
      </c>
    </row>
    <row r="60" spans="1:6" x14ac:dyDescent="0.3">
      <c r="A60" s="60"/>
      <c r="E60" s="60"/>
    </row>
    <row r="64" spans="1:6" x14ac:dyDescent="0.3">
      <c r="A64" t="s">
        <v>92</v>
      </c>
    </row>
    <row r="65" spans="1:8" x14ac:dyDescent="0.3">
      <c r="A65" s="5"/>
      <c r="D65" s="29"/>
    </row>
    <row r="66" spans="1:8" x14ac:dyDescent="0.3">
      <c r="A66" s="5" t="s">
        <v>21</v>
      </c>
      <c r="E66" s="46" t="s">
        <v>22</v>
      </c>
    </row>
    <row r="67" spans="1:8" ht="15" customHeight="1" x14ac:dyDescent="0.3">
      <c r="A67" s="71" t="s">
        <v>5</v>
      </c>
      <c r="B67" s="71"/>
      <c r="C67" s="43">
        <v>165.15</v>
      </c>
      <c r="D67" s="54"/>
      <c r="E67" s="45" t="s">
        <v>88</v>
      </c>
      <c r="F67" s="41"/>
      <c r="G67" s="43">
        <v>245</v>
      </c>
    </row>
    <row r="68" spans="1:8" ht="15" customHeight="1" x14ac:dyDescent="0.3">
      <c r="A68" s="71" t="s">
        <v>84</v>
      </c>
      <c r="B68" s="71"/>
      <c r="C68" s="43">
        <v>293.81</v>
      </c>
      <c r="D68" s="54"/>
      <c r="E68" s="45" t="s">
        <v>90</v>
      </c>
      <c r="F68" s="41"/>
      <c r="G68" s="43">
        <v>627.14</v>
      </c>
    </row>
    <row r="69" spans="1:8" ht="15" customHeight="1" x14ac:dyDescent="0.3">
      <c r="A69" s="71" t="s">
        <v>85</v>
      </c>
      <c r="B69" s="71"/>
      <c r="C69" s="43">
        <v>33.31</v>
      </c>
      <c r="D69" s="54"/>
      <c r="E69" s="45" t="s">
        <v>89</v>
      </c>
      <c r="F69" s="34"/>
      <c r="G69" s="43">
        <v>336.09</v>
      </c>
    </row>
    <row r="70" spans="1:8" x14ac:dyDescent="0.3">
      <c r="A70" s="71" t="s">
        <v>20</v>
      </c>
      <c r="B70" s="71"/>
      <c r="C70" s="43">
        <v>189.85</v>
      </c>
      <c r="D70" s="54"/>
      <c r="E70" s="45" t="s">
        <v>93</v>
      </c>
      <c r="F70" s="41"/>
      <c r="G70" s="43">
        <v>70.56</v>
      </c>
    </row>
    <row r="71" spans="1:8" ht="15" customHeight="1" x14ac:dyDescent="0.3">
      <c r="A71" s="71" t="s">
        <v>86</v>
      </c>
      <c r="B71" s="71"/>
      <c r="C71" s="43">
        <v>323.83999999999997</v>
      </c>
      <c r="D71" s="44"/>
      <c r="E71" s="45" t="s">
        <v>91</v>
      </c>
      <c r="F71" s="41"/>
      <c r="G71" s="43">
        <v>51.13</v>
      </c>
      <c r="H71" s="41"/>
    </row>
    <row r="72" spans="1:8" ht="15" customHeight="1" x14ac:dyDescent="0.3">
      <c r="A72" s="71" t="s">
        <v>87</v>
      </c>
      <c r="B72" s="71"/>
      <c r="C72" s="43">
        <v>323.95999999999998</v>
      </c>
      <c r="D72" s="54"/>
      <c r="E72" s="45"/>
      <c r="F72" s="41"/>
      <c r="G72" s="43"/>
      <c r="H72" s="41"/>
    </row>
    <row r="73" spans="1:8" x14ac:dyDescent="0.3">
      <c r="A73" s="54"/>
      <c r="B73" s="54"/>
      <c r="C73" s="47">
        <f>SUM(C67:C72)</f>
        <v>1329.92</v>
      </c>
      <c r="D73" s="54"/>
      <c r="E73" s="45"/>
      <c r="F73" s="41"/>
      <c r="G73" s="47">
        <f>SUM(G67:G72)</f>
        <v>1329.92</v>
      </c>
      <c r="H73" s="41"/>
    </row>
    <row r="74" spans="1:8" x14ac:dyDescent="0.3">
      <c r="B74" s="45"/>
      <c r="C74" s="71"/>
      <c r="D74" s="71"/>
      <c r="E74" s="71"/>
      <c r="F74" s="71"/>
      <c r="G74" s="71"/>
      <c r="H74" s="71"/>
    </row>
    <row r="75" spans="1:8" x14ac:dyDescent="0.3">
      <c r="A75" s="34"/>
      <c r="B75" s="34"/>
      <c r="C75" s="41"/>
      <c r="D75" s="41"/>
      <c r="E75" s="41"/>
      <c r="F75" s="41"/>
      <c r="G75" s="41"/>
      <c r="H75" s="41"/>
    </row>
    <row r="76" spans="1:8" x14ac:dyDescent="0.3">
      <c r="A76" t="s">
        <v>144</v>
      </c>
    </row>
    <row r="77" spans="1:8" x14ac:dyDescent="0.3">
      <c r="A77" s="5"/>
      <c r="D77" s="29"/>
    </row>
    <row r="78" spans="1:8" x14ac:dyDescent="0.3">
      <c r="A78" s="5" t="s">
        <v>21</v>
      </c>
      <c r="E78" s="46" t="s">
        <v>22</v>
      </c>
    </row>
    <row r="79" spans="1:8" x14ac:dyDescent="0.3">
      <c r="A79" s="71" t="s">
        <v>145</v>
      </c>
      <c r="B79" s="71"/>
      <c r="C79" s="43">
        <v>539.9</v>
      </c>
      <c r="D79" s="54"/>
      <c r="E79" s="45" t="s">
        <v>149</v>
      </c>
      <c r="F79" s="54"/>
      <c r="G79" s="43">
        <v>100</v>
      </c>
    </row>
    <row r="80" spans="1:8" x14ac:dyDescent="0.3">
      <c r="A80" s="71" t="s">
        <v>146</v>
      </c>
      <c r="B80" s="71"/>
      <c r="C80" s="43">
        <v>378.78</v>
      </c>
      <c r="D80" s="54"/>
      <c r="E80" s="45" t="s">
        <v>150</v>
      </c>
      <c r="F80" s="54"/>
      <c r="G80" s="43">
        <v>122.23</v>
      </c>
    </row>
    <row r="81" spans="1:7" x14ac:dyDescent="0.3">
      <c r="A81" s="71" t="s">
        <v>147</v>
      </c>
      <c r="B81" s="71"/>
      <c r="C81" s="43">
        <v>390.65</v>
      </c>
      <c r="D81" s="54"/>
      <c r="E81" s="45"/>
      <c r="F81" s="54"/>
      <c r="G81" s="43"/>
    </row>
    <row r="82" spans="1:7" x14ac:dyDescent="0.3">
      <c r="A82" s="71" t="s">
        <v>148</v>
      </c>
      <c r="B82" s="71"/>
      <c r="C82" s="43">
        <v>23</v>
      </c>
      <c r="D82" s="54"/>
      <c r="E82" s="45"/>
      <c r="F82" s="54"/>
      <c r="G82" s="43"/>
    </row>
    <row r="83" spans="1:7" x14ac:dyDescent="0.3">
      <c r="A83" s="54"/>
      <c r="B83" s="54"/>
      <c r="C83" s="47">
        <f>SUM(C79:C82)</f>
        <v>1332.33</v>
      </c>
      <c r="D83" s="54"/>
      <c r="E83" s="45"/>
      <c r="F83" s="54"/>
      <c r="G83" s="47">
        <f>SUM(G79:G82)</f>
        <v>222.23000000000002</v>
      </c>
    </row>
    <row r="85" spans="1:7" x14ac:dyDescent="0.3">
      <c r="A85" s="5" t="s">
        <v>151</v>
      </c>
      <c r="C85" s="30">
        <f>C83-G83</f>
        <v>1110.0999999999999</v>
      </c>
    </row>
    <row r="90" spans="1:7" x14ac:dyDescent="0.3">
      <c r="A90" s="59"/>
    </row>
    <row r="91" spans="1:7" x14ac:dyDescent="0.3">
      <c r="A91" s="60"/>
    </row>
    <row r="92" spans="1:7" x14ac:dyDescent="0.3">
      <c r="A92" s="60"/>
    </row>
    <row r="93" spans="1:7" x14ac:dyDescent="0.3">
      <c r="A93" s="61"/>
    </row>
    <row r="94" spans="1:7" x14ac:dyDescent="0.3">
      <c r="A94" s="62"/>
    </row>
    <row r="95" spans="1:7" x14ac:dyDescent="0.3">
      <c r="A95" s="62"/>
    </row>
    <row r="96" spans="1:7" x14ac:dyDescent="0.3">
      <c r="A96" s="63"/>
    </row>
    <row r="97" spans="1:5" x14ac:dyDescent="0.3">
      <c r="A97" s="60"/>
    </row>
    <row r="98" spans="1:5" x14ac:dyDescent="0.3">
      <c r="A98" s="61"/>
    </row>
    <row r="99" spans="1:5" x14ac:dyDescent="0.3">
      <c r="A99" s="60"/>
    </row>
    <row r="100" spans="1:5" x14ac:dyDescent="0.3">
      <c r="A100" s="60"/>
      <c r="E100" s="60"/>
    </row>
  </sheetData>
  <mergeCells count="13">
    <mergeCell ref="A82:B82"/>
    <mergeCell ref="C74:H74"/>
    <mergeCell ref="A72:B72"/>
    <mergeCell ref="A67:B67"/>
    <mergeCell ref="A68:B68"/>
    <mergeCell ref="A69:B69"/>
    <mergeCell ref="A70:B70"/>
    <mergeCell ref="A71:B71"/>
    <mergeCell ref="C6:D6"/>
    <mergeCell ref="G6:H6"/>
    <mergeCell ref="A79:B79"/>
    <mergeCell ref="A80:B80"/>
    <mergeCell ref="A81:B81"/>
  </mergeCells>
  <pageMargins left="0.7" right="0.7" top="0.75" bottom="0.75" header="0.3" footer="0.3"/>
  <pageSetup paperSize="9" scale="75" orientation="portrait" horizontalDpi="0" verticalDpi="0" r:id="rId1"/>
  <rowBreaks count="1" manualBreakCount="1">
    <brk id="6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Income</vt:lpstr>
      <vt:lpstr>Expenditure</vt:lpstr>
      <vt:lpstr>Bank</vt:lpstr>
      <vt:lpstr>Paypal</vt:lpstr>
      <vt:lpstr>Cash</vt:lpstr>
      <vt:lpstr>Summary of Accounts</vt:lpstr>
      <vt:lpstr>Income!Print_Area</vt:lpstr>
      <vt:lpstr>'Summary of Accounts'!Print_Area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Walden</dc:creator>
  <cp:lastModifiedBy>James Eaglesfield</cp:lastModifiedBy>
  <cp:lastPrinted>2015-05-20T08:33:51Z</cp:lastPrinted>
  <dcterms:created xsi:type="dcterms:W3CDTF">2013-03-12T09:52:52Z</dcterms:created>
  <dcterms:modified xsi:type="dcterms:W3CDTF">2015-11-06T09:05:44Z</dcterms:modified>
</cp:coreProperties>
</file>